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comments3.xml" ContentType="application/vnd.openxmlformats-officedocument.spreadsheetml.comments+xml"/>
  <Override PartName="/xl/comments6.xml" ContentType="application/vnd.openxmlformats-officedocument.spreadsheetml.comments+xml"/>
  <Override PartName="/xl/comments4.xml" ContentType="application/vnd.openxmlformats-officedocument.spreadsheetml.comments+xml"/>
  <Override PartName="/xl/comments7.xml" ContentType="application/vnd.openxmlformats-officedocument.spreadsheetml.comments+xml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ttl\Dropbox\ADOS\250710 V.n.M\"/>
    </mc:Choice>
  </mc:AlternateContent>
  <xr:revisionPtr revIDLastSave="0" documentId="8_{0CFB3245-5E8D-4265-AB4B-6D130219576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301 1 Pol" sheetId="12" r:id="rId4"/>
    <sheet name="301 2 Pol" sheetId="13" r:id="rId5"/>
    <sheet name="301 3 Pol" sheetId="14" r:id="rId6"/>
    <sheet name="302 1 Pol" sheetId="15" r:id="rId7"/>
    <sheet name="302 2 Pol" sheetId="16" r:id="rId8"/>
    <sheet name="302 3 Pol" sheetId="17" r:id="rId9"/>
    <sheet name="VON 1 Naklady" sheetId="18" r:id="rId10"/>
  </sheets>
  <externalReferences>
    <externalReference r:id="rId11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'301 1 Pol'!$1:$7</definedName>
    <definedName name="_xlnm.Print_Titles" localSheetId="4">'301 2 Pol'!$1:$7</definedName>
    <definedName name="_xlnm.Print_Titles" localSheetId="5">'301 3 Pol'!$1:$7</definedName>
    <definedName name="_xlnm.Print_Titles" localSheetId="6">'302 1 Pol'!$1:$7</definedName>
    <definedName name="_xlnm.Print_Titles" localSheetId="7">'302 2 Pol'!$1:$7</definedName>
    <definedName name="_xlnm.Print_Titles" localSheetId="8">'302 3 Pol'!$1:$7</definedName>
    <definedName name="_xlnm.Print_Titles" localSheetId="9">'VON 1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'301 1 Pol'!$A$1:$Y$452</definedName>
    <definedName name="_xlnm.Print_Area" localSheetId="4">'301 2 Pol'!$A$1:$Y$233</definedName>
    <definedName name="_xlnm.Print_Area" localSheetId="5">'301 3 Pol'!$A$1:$Y$248</definedName>
    <definedName name="_xlnm.Print_Area" localSheetId="6">'302 1 Pol'!$A$1:$Y$249</definedName>
    <definedName name="_xlnm.Print_Area" localSheetId="7">'302 2 Pol'!$A$1:$Y$291</definedName>
    <definedName name="_xlnm.Print_Area" localSheetId="8">'302 3 Pol'!$A$1:$Y$106</definedName>
    <definedName name="_xlnm.Print_Area" localSheetId="1">Stavba!$A$1:$J$74</definedName>
    <definedName name="_xlnm.Print_Area" localSheetId="9">'VON 1 Naklady'!$A$1:$Y$48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73" i="1" l="1"/>
  <c r="I20" i="1" s="1"/>
  <c r="I72" i="1"/>
  <c r="I71" i="1"/>
  <c r="I70" i="1"/>
  <c r="I69" i="1"/>
  <c r="I68" i="1"/>
  <c r="I67" i="1"/>
  <c r="I66" i="1"/>
  <c r="I65" i="1"/>
  <c r="I64" i="1"/>
  <c r="I16" i="1" s="1"/>
  <c r="I63" i="1"/>
  <c r="I62" i="1"/>
  <c r="I61" i="1"/>
  <c r="I60" i="1"/>
  <c r="I59" i="1"/>
  <c r="I58" i="1"/>
  <c r="I57" i="1"/>
  <c r="G49" i="1"/>
  <c r="F49" i="1"/>
  <c r="G48" i="1"/>
  <c r="F48" i="1"/>
  <c r="H48" i="1" s="1"/>
  <c r="I48" i="1" s="1"/>
  <c r="G47" i="1"/>
  <c r="F47" i="1"/>
  <c r="G46" i="1"/>
  <c r="F46" i="1"/>
  <c r="G45" i="1"/>
  <c r="F45" i="1"/>
  <c r="G44" i="1"/>
  <c r="F44" i="1"/>
  <c r="G43" i="1"/>
  <c r="F43" i="1"/>
  <c r="H43" i="1" s="1"/>
  <c r="I43" i="1" s="1"/>
  <c r="G42" i="1"/>
  <c r="F42" i="1"/>
  <c r="G41" i="1"/>
  <c r="F41" i="1"/>
  <c r="G40" i="1"/>
  <c r="F40" i="1"/>
  <c r="G39" i="1"/>
  <c r="H39" i="1" s="1"/>
  <c r="I39" i="1" s="1"/>
  <c r="I50" i="1" s="1"/>
  <c r="F39" i="1"/>
  <c r="G38" i="18"/>
  <c r="BA34" i="18"/>
  <c r="BA32" i="18"/>
  <c r="BA30" i="18"/>
  <c r="BA28" i="18"/>
  <c r="BA26" i="18"/>
  <c r="BA24" i="18"/>
  <c r="BA22" i="18"/>
  <c r="BA19" i="18"/>
  <c r="BA18" i="18"/>
  <c r="BA17" i="18"/>
  <c r="BA14" i="18"/>
  <c r="BA13" i="18"/>
  <c r="BA10" i="18"/>
  <c r="G8" i="18"/>
  <c r="G9" i="18"/>
  <c r="M9" i="18" s="1"/>
  <c r="I9" i="18"/>
  <c r="K9" i="18"/>
  <c r="K8" i="18" s="1"/>
  <c r="O9" i="18"/>
  <c r="O8" i="18" s="1"/>
  <c r="Q9" i="18"/>
  <c r="Q8" i="18" s="1"/>
  <c r="V9" i="18"/>
  <c r="V8" i="18" s="1"/>
  <c r="G11" i="18"/>
  <c r="M11" i="18" s="1"/>
  <c r="I11" i="18"/>
  <c r="I8" i="18" s="1"/>
  <c r="K11" i="18"/>
  <c r="O11" i="18"/>
  <c r="Q11" i="18"/>
  <c r="V11" i="18"/>
  <c r="G15" i="18"/>
  <c r="M15" i="18" s="1"/>
  <c r="I15" i="18"/>
  <c r="K15" i="18"/>
  <c r="O15" i="18"/>
  <c r="Q15" i="18"/>
  <c r="V15" i="18"/>
  <c r="G21" i="18"/>
  <c r="G20" i="18" s="1"/>
  <c r="I21" i="18"/>
  <c r="I20" i="18" s="1"/>
  <c r="K21" i="18"/>
  <c r="K20" i="18" s="1"/>
  <c r="M21" i="18"/>
  <c r="O21" i="18"/>
  <c r="O20" i="18" s="1"/>
  <c r="Q21" i="18"/>
  <c r="V21" i="18"/>
  <c r="V20" i="18" s="1"/>
  <c r="G23" i="18"/>
  <c r="I23" i="18"/>
  <c r="K23" i="18"/>
  <c r="M23" i="18"/>
  <c r="O23" i="18"/>
  <c r="Q23" i="18"/>
  <c r="V23" i="18"/>
  <c r="G25" i="18"/>
  <c r="M25" i="18" s="1"/>
  <c r="I25" i="18"/>
  <c r="K25" i="18"/>
  <c r="O25" i="18"/>
  <c r="Q25" i="18"/>
  <c r="V25" i="18"/>
  <c r="G27" i="18"/>
  <c r="M27" i="18" s="1"/>
  <c r="I27" i="18"/>
  <c r="K27" i="18"/>
  <c r="O27" i="18"/>
  <c r="Q27" i="18"/>
  <c r="Q20" i="18" s="1"/>
  <c r="V27" i="18"/>
  <c r="G29" i="18"/>
  <c r="M29" i="18" s="1"/>
  <c r="I29" i="18"/>
  <c r="K29" i="18"/>
  <c r="O29" i="18"/>
  <c r="Q29" i="18"/>
  <c r="V29" i="18"/>
  <c r="G31" i="18"/>
  <c r="I31" i="18"/>
  <c r="K31" i="18"/>
  <c r="M31" i="18"/>
  <c r="O31" i="18"/>
  <c r="Q31" i="18"/>
  <c r="V31" i="18"/>
  <c r="G33" i="18"/>
  <c r="I33" i="18"/>
  <c r="K33" i="18"/>
  <c r="M33" i="18"/>
  <c r="O33" i="18"/>
  <c r="Q33" i="18"/>
  <c r="V33" i="18"/>
  <c r="G35" i="18"/>
  <c r="I35" i="18"/>
  <c r="K35" i="18"/>
  <c r="M35" i="18"/>
  <c r="O35" i="18"/>
  <c r="Q35" i="18"/>
  <c r="V35" i="18"/>
  <c r="AE38" i="18"/>
  <c r="AF38" i="18"/>
  <c r="G96" i="17"/>
  <c r="BA78" i="17"/>
  <c r="BA76" i="17"/>
  <c r="BA62" i="17"/>
  <c r="BA55" i="17"/>
  <c r="BA40" i="17"/>
  <c r="BA29" i="17"/>
  <c r="BA23" i="17"/>
  <c r="BA17" i="17"/>
  <c r="BA14" i="17"/>
  <c r="BA10" i="17"/>
  <c r="G9" i="17"/>
  <c r="AF96" i="17" s="1"/>
  <c r="I9" i="17"/>
  <c r="K9" i="17"/>
  <c r="K8" i="17" s="1"/>
  <c r="O9" i="17"/>
  <c r="O8" i="17" s="1"/>
  <c r="Q9" i="17"/>
  <c r="V9" i="17"/>
  <c r="V8" i="17" s="1"/>
  <c r="G13" i="17"/>
  <c r="I13" i="17"/>
  <c r="K13" i="17"/>
  <c r="M13" i="17"/>
  <c r="O13" i="17"/>
  <c r="Q13" i="17"/>
  <c r="Q8" i="17" s="1"/>
  <c r="V13" i="17"/>
  <c r="G16" i="17"/>
  <c r="M16" i="17" s="1"/>
  <c r="I16" i="17"/>
  <c r="K16" i="17"/>
  <c r="O16" i="17"/>
  <c r="Q16" i="17"/>
  <c r="V16" i="17"/>
  <c r="G22" i="17"/>
  <c r="I22" i="17"/>
  <c r="K22" i="17"/>
  <c r="M22" i="17"/>
  <c r="O22" i="17"/>
  <c r="Q22" i="17"/>
  <c r="V22" i="17"/>
  <c r="G28" i="17"/>
  <c r="M28" i="17" s="1"/>
  <c r="I28" i="17"/>
  <c r="K28" i="17"/>
  <c r="O28" i="17"/>
  <c r="Q28" i="17"/>
  <c r="V28" i="17"/>
  <c r="G34" i="17"/>
  <c r="I34" i="17"/>
  <c r="I8" i="17" s="1"/>
  <c r="K34" i="17"/>
  <c r="M34" i="17"/>
  <c r="O34" i="17"/>
  <c r="Q34" i="17"/>
  <c r="V34" i="17"/>
  <c r="G37" i="17"/>
  <c r="M37" i="17" s="1"/>
  <c r="I37" i="17"/>
  <c r="K37" i="17"/>
  <c r="O37" i="17"/>
  <c r="Q37" i="17"/>
  <c r="V37" i="17"/>
  <c r="G39" i="17"/>
  <c r="I39" i="17"/>
  <c r="K39" i="17"/>
  <c r="M39" i="17"/>
  <c r="O39" i="17"/>
  <c r="Q39" i="17"/>
  <c r="V39" i="17"/>
  <c r="G41" i="17"/>
  <c r="M41" i="17" s="1"/>
  <c r="I41" i="17"/>
  <c r="K41" i="17"/>
  <c r="O41" i="17"/>
  <c r="Q41" i="17"/>
  <c r="V41" i="17"/>
  <c r="G45" i="17"/>
  <c r="I45" i="17"/>
  <c r="K45" i="17"/>
  <c r="M45" i="17"/>
  <c r="O45" i="17"/>
  <c r="Q45" i="17"/>
  <c r="V45" i="17"/>
  <c r="G48" i="17"/>
  <c r="M48" i="17" s="1"/>
  <c r="I48" i="17"/>
  <c r="K48" i="17"/>
  <c r="O48" i="17"/>
  <c r="Q48" i="17"/>
  <c r="V48" i="17"/>
  <c r="G49" i="17"/>
  <c r="I49" i="17"/>
  <c r="K49" i="17"/>
  <c r="M49" i="17"/>
  <c r="O49" i="17"/>
  <c r="Q49" i="17"/>
  <c r="V49" i="17"/>
  <c r="G54" i="17"/>
  <c r="M54" i="17" s="1"/>
  <c r="I54" i="17"/>
  <c r="K54" i="17"/>
  <c r="O54" i="17"/>
  <c r="Q54" i="17"/>
  <c r="V54" i="17"/>
  <c r="G57" i="17"/>
  <c r="I57" i="17"/>
  <c r="K57" i="17"/>
  <c r="M57" i="17"/>
  <c r="O57" i="17"/>
  <c r="Q57" i="17"/>
  <c r="V57" i="17"/>
  <c r="G59" i="17"/>
  <c r="M59" i="17" s="1"/>
  <c r="I59" i="17"/>
  <c r="K59" i="17"/>
  <c r="O59" i="17"/>
  <c r="Q59" i="17"/>
  <c r="V59" i="17"/>
  <c r="G61" i="17"/>
  <c r="I61" i="17"/>
  <c r="K61" i="17"/>
  <c r="M61" i="17"/>
  <c r="O61" i="17"/>
  <c r="Q61" i="17"/>
  <c r="V61" i="17"/>
  <c r="G65" i="17"/>
  <c r="K65" i="17"/>
  <c r="O65" i="17"/>
  <c r="V65" i="17"/>
  <c r="G66" i="17"/>
  <c r="I66" i="17"/>
  <c r="I65" i="17" s="1"/>
  <c r="K66" i="17"/>
  <c r="M66" i="17"/>
  <c r="M65" i="17" s="1"/>
  <c r="O66" i="17"/>
  <c r="Q66" i="17"/>
  <c r="Q65" i="17" s="1"/>
  <c r="V66" i="17"/>
  <c r="G70" i="17"/>
  <c r="I70" i="17"/>
  <c r="I69" i="17" s="1"/>
  <c r="K70" i="17"/>
  <c r="M70" i="17"/>
  <c r="O70" i="17"/>
  <c r="Q70" i="17"/>
  <c r="Q69" i="17" s="1"/>
  <c r="V70" i="17"/>
  <c r="G72" i="17"/>
  <c r="M72" i="17" s="1"/>
  <c r="I72" i="17"/>
  <c r="K72" i="17"/>
  <c r="K69" i="17" s="1"/>
  <c r="O72" i="17"/>
  <c r="O69" i="17" s="1"/>
  <c r="Q72" i="17"/>
  <c r="V72" i="17"/>
  <c r="G75" i="17"/>
  <c r="I75" i="17"/>
  <c r="K75" i="17"/>
  <c r="M75" i="17"/>
  <c r="O75" i="17"/>
  <c r="Q75" i="17"/>
  <c r="V75" i="17"/>
  <c r="G77" i="17"/>
  <c r="M77" i="17" s="1"/>
  <c r="I77" i="17"/>
  <c r="K77" i="17"/>
  <c r="O77" i="17"/>
  <c r="Q77" i="17"/>
  <c r="V77" i="17"/>
  <c r="G79" i="17"/>
  <c r="I79" i="17"/>
  <c r="K79" i="17"/>
  <c r="M79" i="17"/>
  <c r="O79" i="17"/>
  <c r="Q79" i="17"/>
  <c r="V79" i="17"/>
  <c r="G81" i="17"/>
  <c r="M81" i="17" s="1"/>
  <c r="I81" i="17"/>
  <c r="K81" i="17"/>
  <c r="O81" i="17"/>
  <c r="Q81" i="17"/>
  <c r="V81" i="17"/>
  <c r="V69" i="17" s="1"/>
  <c r="G83" i="17"/>
  <c r="I83" i="17"/>
  <c r="K83" i="17"/>
  <c r="M83" i="17"/>
  <c r="O83" i="17"/>
  <c r="Q83" i="17"/>
  <c r="V83" i="17"/>
  <c r="G84" i="17"/>
  <c r="M84" i="17" s="1"/>
  <c r="I84" i="17"/>
  <c r="K84" i="17"/>
  <c r="O84" i="17"/>
  <c r="Q84" i="17"/>
  <c r="V84" i="17"/>
  <c r="G86" i="17"/>
  <c r="I86" i="17"/>
  <c r="K86" i="17"/>
  <c r="M86" i="17"/>
  <c r="O86" i="17"/>
  <c r="Q86" i="17"/>
  <c r="V86" i="17"/>
  <c r="G88" i="17"/>
  <c r="K88" i="17"/>
  <c r="O88" i="17"/>
  <c r="V88" i="17"/>
  <c r="G89" i="17"/>
  <c r="I89" i="17"/>
  <c r="I88" i="17" s="1"/>
  <c r="K89" i="17"/>
  <c r="M89" i="17"/>
  <c r="M88" i="17" s="1"/>
  <c r="O89" i="17"/>
  <c r="Q89" i="17"/>
  <c r="Q88" i="17" s="1"/>
  <c r="V89" i="17"/>
  <c r="AE96" i="17"/>
  <c r="G281" i="16"/>
  <c r="BA237" i="16"/>
  <c r="BA203" i="16"/>
  <c r="BA178" i="16"/>
  <c r="BA176" i="16"/>
  <c r="BA154" i="16"/>
  <c r="BA126" i="16"/>
  <c r="BA119" i="16"/>
  <c r="BA93" i="16"/>
  <c r="BA90" i="16"/>
  <c r="BA68" i="16"/>
  <c r="BA60" i="16"/>
  <c r="BA52" i="16"/>
  <c r="BA46" i="16"/>
  <c r="BA40" i="16"/>
  <c r="BA34" i="16"/>
  <c r="BA31" i="16"/>
  <c r="BA27" i="16"/>
  <c r="G9" i="16"/>
  <c r="G8" i="16" s="1"/>
  <c r="I9" i="16"/>
  <c r="I8" i="16" s="1"/>
  <c r="K9" i="16"/>
  <c r="K8" i="16" s="1"/>
  <c r="M9" i="16"/>
  <c r="O9" i="16"/>
  <c r="Q9" i="16"/>
  <c r="Q8" i="16" s="1"/>
  <c r="V9" i="16"/>
  <c r="V8" i="16" s="1"/>
  <c r="G12" i="16"/>
  <c r="M12" i="16" s="1"/>
  <c r="I12" i="16"/>
  <c r="K12" i="16"/>
  <c r="O12" i="16"/>
  <c r="Q12" i="16"/>
  <c r="V12" i="16"/>
  <c r="G15" i="16"/>
  <c r="M15" i="16" s="1"/>
  <c r="I15" i="16"/>
  <c r="K15" i="16"/>
  <c r="O15" i="16"/>
  <c r="Q15" i="16"/>
  <c r="V15" i="16"/>
  <c r="G18" i="16"/>
  <c r="M18" i="16" s="1"/>
  <c r="I18" i="16"/>
  <c r="K18" i="16"/>
  <c r="O18" i="16"/>
  <c r="O8" i="16" s="1"/>
  <c r="Q18" i="16"/>
  <c r="V18" i="16"/>
  <c r="G21" i="16"/>
  <c r="I21" i="16"/>
  <c r="K21" i="16"/>
  <c r="M21" i="16"/>
  <c r="O21" i="16"/>
  <c r="Q21" i="16"/>
  <c r="V21" i="16"/>
  <c r="G26" i="16"/>
  <c r="I26" i="16"/>
  <c r="K26" i="16"/>
  <c r="M26" i="16"/>
  <c r="O26" i="16"/>
  <c r="Q26" i="16"/>
  <c r="V26" i="16"/>
  <c r="G30" i="16"/>
  <c r="I30" i="16"/>
  <c r="K30" i="16"/>
  <c r="M30" i="16"/>
  <c r="O30" i="16"/>
  <c r="Q30" i="16"/>
  <c r="V30" i="16"/>
  <c r="G33" i="16"/>
  <c r="M33" i="16" s="1"/>
  <c r="I33" i="16"/>
  <c r="K33" i="16"/>
  <c r="O33" i="16"/>
  <c r="Q33" i="16"/>
  <c r="V33" i="16"/>
  <c r="G39" i="16"/>
  <c r="M39" i="16" s="1"/>
  <c r="I39" i="16"/>
  <c r="K39" i="16"/>
  <c r="O39" i="16"/>
  <c r="Q39" i="16"/>
  <c r="V39" i="16"/>
  <c r="G45" i="16"/>
  <c r="M45" i="16" s="1"/>
  <c r="I45" i="16"/>
  <c r="K45" i="16"/>
  <c r="O45" i="16"/>
  <c r="Q45" i="16"/>
  <c r="V45" i="16"/>
  <c r="G51" i="16"/>
  <c r="I51" i="16"/>
  <c r="K51" i="16"/>
  <c r="M51" i="16"/>
  <c r="O51" i="16"/>
  <c r="Q51" i="16"/>
  <c r="V51" i="16"/>
  <c r="G59" i="16"/>
  <c r="I59" i="16"/>
  <c r="K59" i="16"/>
  <c r="M59" i="16"/>
  <c r="O59" i="16"/>
  <c r="Q59" i="16"/>
  <c r="V59" i="16"/>
  <c r="G67" i="16"/>
  <c r="I67" i="16"/>
  <c r="K67" i="16"/>
  <c r="M67" i="16"/>
  <c r="O67" i="16"/>
  <c r="Q67" i="16"/>
  <c r="V67" i="16"/>
  <c r="G75" i="16"/>
  <c r="M75" i="16" s="1"/>
  <c r="I75" i="16"/>
  <c r="K75" i="16"/>
  <c r="O75" i="16"/>
  <c r="Q75" i="16"/>
  <c r="V75" i="16"/>
  <c r="G78" i="16"/>
  <c r="M78" i="16" s="1"/>
  <c r="I78" i="16"/>
  <c r="K78" i="16"/>
  <c r="O78" i="16"/>
  <c r="Q78" i="16"/>
  <c r="V78" i="16"/>
  <c r="G80" i="16"/>
  <c r="M80" i="16" s="1"/>
  <c r="I80" i="16"/>
  <c r="K80" i="16"/>
  <c r="O80" i="16"/>
  <c r="Q80" i="16"/>
  <c r="V80" i="16"/>
  <c r="G82" i="16"/>
  <c r="I82" i="16"/>
  <c r="K82" i="16"/>
  <c r="M82" i="16"/>
  <c r="O82" i="16"/>
  <c r="Q82" i="16"/>
  <c r="V82" i="16"/>
  <c r="G84" i="16"/>
  <c r="I84" i="16"/>
  <c r="K84" i="16"/>
  <c r="M84" i="16"/>
  <c r="O84" i="16"/>
  <c r="Q84" i="16"/>
  <c r="V84" i="16"/>
  <c r="G87" i="16"/>
  <c r="I87" i="16"/>
  <c r="K87" i="16"/>
  <c r="M87" i="16"/>
  <c r="O87" i="16"/>
  <c r="Q87" i="16"/>
  <c r="V87" i="16"/>
  <c r="G89" i="16"/>
  <c r="M89" i="16" s="1"/>
  <c r="I89" i="16"/>
  <c r="K89" i="16"/>
  <c r="O89" i="16"/>
  <c r="Q89" i="16"/>
  <c r="V89" i="16"/>
  <c r="G92" i="16"/>
  <c r="M92" i="16" s="1"/>
  <c r="I92" i="16"/>
  <c r="K92" i="16"/>
  <c r="O92" i="16"/>
  <c r="Q92" i="16"/>
  <c r="V92" i="16"/>
  <c r="G95" i="16"/>
  <c r="M95" i="16" s="1"/>
  <c r="I95" i="16"/>
  <c r="K95" i="16"/>
  <c r="O95" i="16"/>
  <c r="Q95" i="16"/>
  <c r="V95" i="16"/>
  <c r="G98" i="16"/>
  <c r="I98" i="16"/>
  <c r="K98" i="16"/>
  <c r="M98" i="16"/>
  <c r="O98" i="16"/>
  <c r="Q98" i="16"/>
  <c r="V98" i="16"/>
  <c r="G101" i="16"/>
  <c r="I101" i="16"/>
  <c r="K101" i="16"/>
  <c r="M101" i="16"/>
  <c r="O101" i="16"/>
  <c r="Q101" i="16"/>
  <c r="V101" i="16"/>
  <c r="G102" i="16"/>
  <c r="I102" i="16"/>
  <c r="K102" i="16"/>
  <c r="M102" i="16"/>
  <c r="O102" i="16"/>
  <c r="Q102" i="16"/>
  <c r="V102" i="16"/>
  <c r="G118" i="16"/>
  <c r="M118" i="16" s="1"/>
  <c r="I118" i="16"/>
  <c r="K118" i="16"/>
  <c r="O118" i="16"/>
  <c r="Q118" i="16"/>
  <c r="V118" i="16"/>
  <c r="G121" i="16"/>
  <c r="M121" i="16" s="1"/>
  <c r="I121" i="16"/>
  <c r="K121" i="16"/>
  <c r="O121" i="16"/>
  <c r="Q121" i="16"/>
  <c r="V121" i="16"/>
  <c r="G123" i="16"/>
  <c r="M123" i="16" s="1"/>
  <c r="I123" i="16"/>
  <c r="K123" i="16"/>
  <c r="O123" i="16"/>
  <c r="Q123" i="16"/>
  <c r="V123" i="16"/>
  <c r="G125" i="16"/>
  <c r="I125" i="16"/>
  <c r="K125" i="16"/>
  <c r="M125" i="16"/>
  <c r="O125" i="16"/>
  <c r="Q125" i="16"/>
  <c r="V125" i="16"/>
  <c r="G129" i="16"/>
  <c r="I129" i="16"/>
  <c r="K129" i="16"/>
  <c r="M129" i="16"/>
  <c r="O129" i="16"/>
  <c r="Q129" i="16"/>
  <c r="V129" i="16"/>
  <c r="G132" i="16"/>
  <c r="G131" i="16" s="1"/>
  <c r="I132" i="16"/>
  <c r="K132" i="16"/>
  <c r="K131" i="16" s="1"/>
  <c r="O132" i="16"/>
  <c r="O131" i="16" s="1"/>
  <c r="Q132" i="16"/>
  <c r="Q131" i="16" s="1"/>
  <c r="V132" i="16"/>
  <c r="V131" i="16" s="1"/>
  <c r="G136" i="16"/>
  <c r="M136" i="16" s="1"/>
  <c r="I136" i="16"/>
  <c r="I131" i="16" s="1"/>
  <c r="K136" i="16"/>
  <c r="O136" i="16"/>
  <c r="Q136" i="16"/>
  <c r="V136" i="16"/>
  <c r="G139" i="16"/>
  <c r="M139" i="16" s="1"/>
  <c r="I139" i="16"/>
  <c r="K139" i="16"/>
  <c r="O139" i="16"/>
  <c r="Q139" i="16"/>
  <c r="V139" i="16"/>
  <c r="G144" i="16"/>
  <c r="I144" i="16"/>
  <c r="K144" i="16"/>
  <c r="M144" i="16"/>
  <c r="O144" i="16"/>
  <c r="Q144" i="16"/>
  <c r="V144" i="16"/>
  <c r="G147" i="16"/>
  <c r="I147" i="16"/>
  <c r="K147" i="16"/>
  <c r="M147" i="16"/>
  <c r="O147" i="16"/>
  <c r="Q147" i="16"/>
  <c r="V147" i="16"/>
  <c r="I152" i="16"/>
  <c r="G153" i="16"/>
  <c r="G152" i="16" s="1"/>
  <c r="I153" i="16"/>
  <c r="K153" i="16"/>
  <c r="K152" i="16" s="1"/>
  <c r="O153" i="16"/>
  <c r="O152" i="16" s="1"/>
  <c r="Q153" i="16"/>
  <c r="Q152" i="16" s="1"/>
  <c r="V153" i="16"/>
  <c r="V152" i="16" s="1"/>
  <c r="G156" i="16"/>
  <c r="M156" i="16" s="1"/>
  <c r="I156" i="16"/>
  <c r="K156" i="16"/>
  <c r="O156" i="16"/>
  <c r="Q156" i="16"/>
  <c r="V156" i="16"/>
  <c r="G158" i="16"/>
  <c r="O158" i="16"/>
  <c r="V158" i="16"/>
  <c r="G159" i="16"/>
  <c r="I159" i="16"/>
  <c r="I158" i="16" s="1"/>
  <c r="K159" i="16"/>
  <c r="K158" i="16" s="1"/>
  <c r="M159" i="16"/>
  <c r="M158" i="16" s="1"/>
  <c r="O159" i="16"/>
  <c r="Q159" i="16"/>
  <c r="Q158" i="16" s="1"/>
  <c r="V159" i="16"/>
  <c r="G164" i="16"/>
  <c r="G163" i="16" s="1"/>
  <c r="I164" i="16"/>
  <c r="I163" i="16" s="1"/>
  <c r="K164" i="16"/>
  <c r="M164" i="16"/>
  <c r="O164" i="16"/>
  <c r="Q164" i="16"/>
  <c r="Q163" i="16" s="1"/>
  <c r="V164" i="16"/>
  <c r="V163" i="16" s="1"/>
  <c r="G167" i="16"/>
  <c r="M167" i="16" s="1"/>
  <c r="I167" i="16"/>
  <c r="K167" i="16"/>
  <c r="K163" i="16" s="1"/>
  <c r="O167" i="16"/>
  <c r="Q167" i="16"/>
  <c r="V167" i="16"/>
  <c r="G169" i="16"/>
  <c r="M169" i="16" s="1"/>
  <c r="I169" i="16"/>
  <c r="K169" i="16"/>
  <c r="O169" i="16"/>
  <c r="Q169" i="16"/>
  <c r="V169" i="16"/>
  <c r="G174" i="16"/>
  <c r="M174" i="16" s="1"/>
  <c r="I174" i="16"/>
  <c r="K174" i="16"/>
  <c r="O174" i="16"/>
  <c r="Q174" i="16"/>
  <c r="V174" i="16"/>
  <c r="G175" i="16"/>
  <c r="I175" i="16"/>
  <c r="K175" i="16"/>
  <c r="M175" i="16"/>
  <c r="O175" i="16"/>
  <c r="Q175" i="16"/>
  <c r="V175" i="16"/>
  <c r="G177" i="16"/>
  <c r="I177" i="16"/>
  <c r="K177" i="16"/>
  <c r="M177" i="16"/>
  <c r="O177" i="16"/>
  <c r="O163" i="16" s="1"/>
  <c r="Q177" i="16"/>
  <c r="V177" i="16"/>
  <c r="G179" i="16"/>
  <c r="I179" i="16"/>
  <c r="K179" i="16"/>
  <c r="M179" i="16"/>
  <c r="O179" i="16"/>
  <c r="Q179" i="16"/>
  <c r="V179" i="16"/>
  <c r="G181" i="16"/>
  <c r="M181" i="16" s="1"/>
  <c r="I181" i="16"/>
  <c r="K181" i="16"/>
  <c r="O181" i="16"/>
  <c r="Q181" i="16"/>
  <c r="V181" i="16"/>
  <c r="G183" i="16"/>
  <c r="M183" i="16" s="1"/>
  <c r="I183" i="16"/>
  <c r="K183" i="16"/>
  <c r="O183" i="16"/>
  <c r="Q183" i="16"/>
  <c r="V183" i="16"/>
  <c r="G185" i="16"/>
  <c r="M185" i="16" s="1"/>
  <c r="I185" i="16"/>
  <c r="K185" i="16"/>
  <c r="O185" i="16"/>
  <c r="Q185" i="16"/>
  <c r="V185" i="16"/>
  <c r="G187" i="16"/>
  <c r="I187" i="16"/>
  <c r="K187" i="16"/>
  <c r="M187" i="16"/>
  <c r="O187" i="16"/>
  <c r="Q187" i="16"/>
  <c r="V187" i="16"/>
  <c r="G188" i="16"/>
  <c r="I188" i="16"/>
  <c r="K188" i="16"/>
  <c r="M188" i="16"/>
  <c r="O188" i="16"/>
  <c r="Q188" i="16"/>
  <c r="V188" i="16"/>
  <c r="G189" i="16"/>
  <c r="I189" i="16"/>
  <c r="K189" i="16"/>
  <c r="M189" i="16"/>
  <c r="O189" i="16"/>
  <c r="Q189" i="16"/>
  <c r="V189" i="16"/>
  <c r="G190" i="16"/>
  <c r="M190" i="16" s="1"/>
  <c r="I190" i="16"/>
  <c r="K190" i="16"/>
  <c r="O190" i="16"/>
  <c r="Q190" i="16"/>
  <c r="V190" i="16"/>
  <c r="G192" i="16"/>
  <c r="M192" i="16" s="1"/>
  <c r="I192" i="16"/>
  <c r="K192" i="16"/>
  <c r="O192" i="16"/>
  <c r="Q192" i="16"/>
  <c r="V192" i="16"/>
  <c r="G193" i="16"/>
  <c r="M193" i="16" s="1"/>
  <c r="I193" i="16"/>
  <c r="K193" i="16"/>
  <c r="O193" i="16"/>
  <c r="Q193" i="16"/>
  <c r="V193" i="16"/>
  <c r="G195" i="16"/>
  <c r="I195" i="16"/>
  <c r="K195" i="16"/>
  <c r="M195" i="16"/>
  <c r="O195" i="16"/>
  <c r="Q195" i="16"/>
  <c r="V195" i="16"/>
  <c r="G199" i="16"/>
  <c r="I199" i="16"/>
  <c r="K199" i="16"/>
  <c r="M199" i="16"/>
  <c r="O199" i="16"/>
  <c r="Q199" i="16"/>
  <c r="V199" i="16"/>
  <c r="G200" i="16"/>
  <c r="I200" i="16"/>
  <c r="K200" i="16"/>
  <c r="M200" i="16"/>
  <c r="O200" i="16"/>
  <c r="Q200" i="16"/>
  <c r="V200" i="16"/>
  <c r="G201" i="16"/>
  <c r="M201" i="16" s="1"/>
  <c r="I201" i="16"/>
  <c r="K201" i="16"/>
  <c r="O201" i="16"/>
  <c r="Q201" i="16"/>
  <c r="V201" i="16"/>
  <c r="G202" i="16"/>
  <c r="M202" i="16" s="1"/>
  <c r="I202" i="16"/>
  <c r="K202" i="16"/>
  <c r="O202" i="16"/>
  <c r="Q202" i="16"/>
  <c r="V202" i="16"/>
  <c r="G204" i="16"/>
  <c r="M204" i="16" s="1"/>
  <c r="I204" i="16"/>
  <c r="K204" i="16"/>
  <c r="O204" i="16"/>
  <c r="Q204" i="16"/>
  <c r="V204" i="16"/>
  <c r="G205" i="16"/>
  <c r="I205" i="16"/>
  <c r="K205" i="16"/>
  <c r="M205" i="16"/>
  <c r="O205" i="16"/>
  <c r="Q205" i="16"/>
  <c r="V205" i="16"/>
  <c r="G206" i="16"/>
  <c r="I206" i="16"/>
  <c r="K206" i="16"/>
  <c r="M206" i="16"/>
  <c r="O206" i="16"/>
  <c r="Q206" i="16"/>
  <c r="V206" i="16"/>
  <c r="G207" i="16"/>
  <c r="I207" i="16"/>
  <c r="K207" i="16"/>
  <c r="M207" i="16"/>
  <c r="O207" i="16"/>
  <c r="Q207" i="16"/>
  <c r="V207" i="16"/>
  <c r="G208" i="16"/>
  <c r="M208" i="16" s="1"/>
  <c r="I208" i="16"/>
  <c r="K208" i="16"/>
  <c r="O208" i="16"/>
  <c r="Q208" i="16"/>
  <c r="V208" i="16"/>
  <c r="I209" i="16"/>
  <c r="G210" i="16"/>
  <c r="M210" i="16" s="1"/>
  <c r="M209" i="16" s="1"/>
  <c r="I210" i="16"/>
  <c r="K210" i="16"/>
  <c r="K209" i="16" s="1"/>
  <c r="O210" i="16"/>
  <c r="O209" i="16" s="1"/>
  <c r="Q210" i="16"/>
  <c r="Q209" i="16" s="1"/>
  <c r="V210" i="16"/>
  <c r="V209" i="16" s="1"/>
  <c r="G214" i="16"/>
  <c r="Q214" i="16"/>
  <c r="V214" i="16"/>
  <c r="G215" i="16"/>
  <c r="I215" i="16"/>
  <c r="I214" i="16" s="1"/>
  <c r="K215" i="16"/>
  <c r="K214" i="16" s="1"/>
  <c r="M215" i="16"/>
  <c r="M214" i="16" s="1"/>
  <c r="O215" i="16"/>
  <c r="O214" i="16" s="1"/>
  <c r="Q215" i="16"/>
  <c r="V215" i="16"/>
  <c r="I218" i="16"/>
  <c r="O218" i="16"/>
  <c r="G219" i="16"/>
  <c r="G218" i="16" s="1"/>
  <c r="I219" i="16"/>
  <c r="K219" i="16"/>
  <c r="K218" i="16" s="1"/>
  <c r="O219" i="16"/>
  <c r="Q219" i="16"/>
  <c r="Q218" i="16" s="1"/>
  <c r="V219" i="16"/>
  <c r="V218" i="16" s="1"/>
  <c r="I225" i="16"/>
  <c r="G226" i="16"/>
  <c r="M226" i="16" s="1"/>
  <c r="M225" i="16" s="1"/>
  <c r="I226" i="16"/>
  <c r="K226" i="16"/>
  <c r="O226" i="16"/>
  <c r="O225" i="16" s="1"/>
  <c r="Q226" i="16"/>
  <c r="Q225" i="16" s="1"/>
  <c r="V226" i="16"/>
  <c r="V225" i="16" s="1"/>
  <c r="G229" i="16"/>
  <c r="I229" i="16"/>
  <c r="K229" i="16"/>
  <c r="K225" i="16" s="1"/>
  <c r="M229" i="16"/>
  <c r="O229" i="16"/>
  <c r="Q229" i="16"/>
  <c r="V229" i="16"/>
  <c r="O233" i="16"/>
  <c r="G234" i="16"/>
  <c r="G233" i="16" s="1"/>
  <c r="I234" i="16"/>
  <c r="I233" i="16" s="1"/>
  <c r="K234" i="16"/>
  <c r="K233" i="16" s="1"/>
  <c r="M234" i="16"/>
  <c r="O234" i="16"/>
  <c r="Q234" i="16"/>
  <c r="V234" i="16"/>
  <c r="V233" i="16" s="1"/>
  <c r="G236" i="16"/>
  <c r="M236" i="16" s="1"/>
  <c r="I236" i="16"/>
  <c r="K236" i="16"/>
  <c r="O236" i="16"/>
  <c r="Q236" i="16"/>
  <c r="Q233" i="16" s="1"/>
  <c r="V236" i="16"/>
  <c r="G239" i="16"/>
  <c r="M239" i="16" s="1"/>
  <c r="I239" i="16"/>
  <c r="K239" i="16"/>
  <c r="O239" i="16"/>
  <c r="Q239" i="16"/>
  <c r="V239" i="16"/>
  <c r="G242" i="16"/>
  <c r="V242" i="16"/>
  <c r="G243" i="16"/>
  <c r="I243" i="16"/>
  <c r="I242" i="16" s="1"/>
  <c r="K243" i="16"/>
  <c r="K242" i="16" s="1"/>
  <c r="M243" i="16"/>
  <c r="M242" i="16" s="1"/>
  <c r="O243" i="16"/>
  <c r="O242" i="16" s="1"/>
  <c r="Q243" i="16"/>
  <c r="Q242" i="16" s="1"/>
  <c r="V243" i="16"/>
  <c r="G248" i="16"/>
  <c r="I248" i="16"/>
  <c r="K248" i="16"/>
  <c r="M248" i="16"/>
  <c r="O248" i="16"/>
  <c r="Q248" i="16"/>
  <c r="V248" i="16"/>
  <c r="G249" i="16"/>
  <c r="I249" i="16"/>
  <c r="K249" i="16"/>
  <c r="M249" i="16"/>
  <c r="O249" i="16"/>
  <c r="Q249" i="16"/>
  <c r="V249" i="16"/>
  <c r="K250" i="16"/>
  <c r="G251" i="16"/>
  <c r="M251" i="16" s="1"/>
  <c r="M250" i="16" s="1"/>
  <c r="I251" i="16"/>
  <c r="I250" i="16" s="1"/>
  <c r="K251" i="16"/>
  <c r="O251" i="16"/>
  <c r="O250" i="16" s="1"/>
  <c r="Q251" i="16"/>
  <c r="Q250" i="16" s="1"/>
  <c r="V251" i="16"/>
  <c r="V250" i="16" s="1"/>
  <c r="G252" i="16"/>
  <c r="M252" i="16" s="1"/>
  <c r="I252" i="16"/>
  <c r="K252" i="16"/>
  <c r="O252" i="16"/>
  <c r="Q252" i="16"/>
  <c r="V252" i="16"/>
  <c r="G253" i="16"/>
  <c r="I253" i="16"/>
  <c r="K253" i="16"/>
  <c r="M253" i="16"/>
  <c r="O253" i="16"/>
  <c r="Q253" i="16"/>
  <c r="V253" i="16"/>
  <c r="O254" i="16"/>
  <c r="G255" i="16"/>
  <c r="G254" i="16" s="1"/>
  <c r="I255" i="16"/>
  <c r="I254" i="16" s="1"/>
  <c r="K255" i="16"/>
  <c r="K254" i="16" s="1"/>
  <c r="M255" i="16"/>
  <c r="M254" i="16" s="1"/>
  <c r="O255" i="16"/>
  <c r="Q255" i="16"/>
  <c r="Q254" i="16" s="1"/>
  <c r="V255" i="16"/>
  <c r="V254" i="16" s="1"/>
  <c r="G256" i="16"/>
  <c r="M256" i="16" s="1"/>
  <c r="I256" i="16"/>
  <c r="K256" i="16"/>
  <c r="O256" i="16"/>
  <c r="Q256" i="16"/>
  <c r="V256" i="16"/>
  <c r="G257" i="16"/>
  <c r="M257" i="16" s="1"/>
  <c r="I257" i="16"/>
  <c r="K257" i="16"/>
  <c r="O257" i="16"/>
  <c r="Q257" i="16"/>
  <c r="V257" i="16"/>
  <c r="G258" i="16"/>
  <c r="M258" i="16" s="1"/>
  <c r="I258" i="16"/>
  <c r="K258" i="16"/>
  <c r="O258" i="16"/>
  <c r="Q258" i="16"/>
  <c r="V258" i="16"/>
  <c r="Q260" i="16"/>
  <c r="G261" i="16"/>
  <c r="I261" i="16"/>
  <c r="I260" i="16" s="1"/>
  <c r="K261" i="16"/>
  <c r="K260" i="16" s="1"/>
  <c r="M261" i="16"/>
  <c r="O261" i="16"/>
  <c r="O260" i="16" s="1"/>
  <c r="Q261" i="16"/>
  <c r="V261" i="16"/>
  <c r="G263" i="16"/>
  <c r="G260" i="16" s="1"/>
  <c r="I263" i="16"/>
  <c r="K263" i="16"/>
  <c r="M263" i="16"/>
  <c r="O263" i="16"/>
  <c r="Q263" i="16"/>
  <c r="V263" i="16"/>
  <c r="V260" i="16" s="1"/>
  <c r="G267" i="16"/>
  <c r="M267" i="16" s="1"/>
  <c r="I267" i="16"/>
  <c r="K267" i="16"/>
  <c r="O267" i="16"/>
  <c r="Q267" i="16"/>
  <c r="V267" i="16"/>
  <c r="G271" i="16"/>
  <c r="M271" i="16" s="1"/>
  <c r="I271" i="16"/>
  <c r="K271" i="16"/>
  <c r="O271" i="16"/>
  <c r="Q271" i="16"/>
  <c r="V271" i="16"/>
  <c r="G275" i="16"/>
  <c r="M275" i="16" s="1"/>
  <c r="I275" i="16"/>
  <c r="K275" i="16"/>
  <c r="O275" i="16"/>
  <c r="Q275" i="16"/>
  <c r="V275" i="16"/>
  <c r="AE281" i="16"/>
  <c r="G239" i="15"/>
  <c r="BA188" i="15"/>
  <c r="BA186" i="15"/>
  <c r="BA158" i="15"/>
  <c r="BA156" i="15"/>
  <c r="BA107" i="15"/>
  <c r="BA98" i="15"/>
  <c r="BA78" i="15"/>
  <c r="BA64" i="15"/>
  <c r="BA55" i="15"/>
  <c r="BA46" i="15"/>
  <c r="BA43" i="15"/>
  <c r="BA36" i="15"/>
  <c r="BA32" i="15"/>
  <c r="BA27" i="15"/>
  <c r="G9" i="15"/>
  <c r="M9" i="15" s="1"/>
  <c r="I9" i="15"/>
  <c r="I8" i="15" s="1"/>
  <c r="K9" i="15"/>
  <c r="O9" i="15"/>
  <c r="O8" i="15" s="1"/>
  <c r="Q9" i="15"/>
  <c r="Q8" i="15" s="1"/>
  <c r="V9" i="15"/>
  <c r="G12" i="15"/>
  <c r="M12" i="15" s="1"/>
  <c r="I12" i="15"/>
  <c r="K12" i="15"/>
  <c r="O12" i="15"/>
  <c r="Q12" i="15"/>
  <c r="V12" i="15"/>
  <c r="G14" i="15"/>
  <c r="I14" i="15"/>
  <c r="K14" i="15"/>
  <c r="M14" i="15"/>
  <c r="O14" i="15"/>
  <c r="Q14" i="15"/>
  <c r="V14" i="15"/>
  <c r="G17" i="15"/>
  <c r="I17" i="15"/>
  <c r="K17" i="15"/>
  <c r="K8" i="15" s="1"/>
  <c r="M17" i="15"/>
  <c r="O17" i="15"/>
  <c r="Q17" i="15"/>
  <c r="V17" i="15"/>
  <c r="G20" i="15"/>
  <c r="I20" i="15"/>
  <c r="K20" i="15"/>
  <c r="M20" i="15"/>
  <c r="O20" i="15"/>
  <c r="Q20" i="15"/>
  <c r="V20" i="15"/>
  <c r="G23" i="15"/>
  <c r="G8" i="15" s="1"/>
  <c r="I23" i="15"/>
  <c r="K23" i="15"/>
  <c r="O23" i="15"/>
  <c r="Q23" i="15"/>
  <c r="V23" i="15"/>
  <c r="G26" i="15"/>
  <c r="M26" i="15" s="1"/>
  <c r="I26" i="15"/>
  <c r="K26" i="15"/>
  <c r="O26" i="15"/>
  <c r="Q26" i="15"/>
  <c r="V26" i="15"/>
  <c r="G31" i="15"/>
  <c r="M31" i="15" s="1"/>
  <c r="I31" i="15"/>
  <c r="K31" i="15"/>
  <c r="O31" i="15"/>
  <c r="Q31" i="15"/>
  <c r="V31" i="15"/>
  <c r="G35" i="15"/>
  <c r="I35" i="15"/>
  <c r="K35" i="15"/>
  <c r="M35" i="15"/>
  <c r="O35" i="15"/>
  <c r="Q35" i="15"/>
  <c r="V35" i="15"/>
  <c r="G42" i="15"/>
  <c r="I42" i="15"/>
  <c r="K42" i="15"/>
  <c r="M42" i="15"/>
  <c r="O42" i="15"/>
  <c r="Q42" i="15"/>
  <c r="V42" i="15"/>
  <c r="G45" i="15"/>
  <c r="I45" i="15"/>
  <c r="K45" i="15"/>
  <c r="M45" i="15"/>
  <c r="O45" i="15"/>
  <c r="Q45" i="15"/>
  <c r="V45" i="15"/>
  <c r="G54" i="15"/>
  <c r="M54" i="15" s="1"/>
  <c r="I54" i="15"/>
  <c r="K54" i="15"/>
  <c r="O54" i="15"/>
  <c r="Q54" i="15"/>
  <c r="V54" i="15"/>
  <c r="V8" i="15" s="1"/>
  <c r="G63" i="15"/>
  <c r="M63" i="15" s="1"/>
  <c r="I63" i="15"/>
  <c r="K63" i="15"/>
  <c r="O63" i="15"/>
  <c r="Q63" i="15"/>
  <c r="V63" i="15"/>
  <c r="G72" i="15"/>
  <c r="M72" i="15" s="1"/>
  <c r="I72" i="15"/>
  <c r="K72" i="15"/>
  <c r="O72" i="15"/>
  <c r="Q72" i="15"/>
  <c r="V72" i="15"/>
  <c r="G75" i="15"/>
  <c r="I75" i="15"/>
  <c r="K75" i="15"/>
  <c r="M75" i="15"/>
  <c r="O75" i="15"/>
  <c r="Q75" i="15"/>
  <c r="V75" i="15"/>
  <c r="G77" i="15"/>
  <c r="I77" i="15"/>
  <c r="K77" i="15"/>
  <c r="M77" i="15"/>
  <c r="O77" i="15"/>
  <c r="Q77" i="15"/>
  <c r="V77" i="15"/>
  <c r="G80" i="15"/>
  <c r="I80" i="15"/>
  <c r="K80" i="15"/>
  <c r="M80" i="15"/>
  <c r="O80" i="15"/>
  <c r="Q80" i="15"/>
  <c r="V80" i="15"/>
  <c r="G83" i="15"/>
  <c r="M83" i="15" s="1"/>
  <c r="I83" i="15"/>
  <c r="K83" i="15"/>
  <c r="O83" i="15"/>
  <c r="Q83" i="15"/>
  <c r="V83" i="15"/>
  <c r="G86" i="15"/>
  <c r="M86" i="15" s="1"/>
  <c r="I86" i="15"/>
  <c r="K86" i="15"/>
  <c r="O86" i="15"/>
  <c r="Q86" i="15"/>
  <c r="V86" i="15"/>
  <c r="G87" i="15"/>
  <c r="M87" i="15" s="1"/>
  <c r="I87" i="15"/>
  <c r="K87" i="15"/>
  <c r="O87" i="15"/>
  <c r="Q87" i="15"/>
  <c r="V87" i="15"/>
  <c r="G97" i="15"/>
  <c r="I97" i="15"/>
  <c r="K97" i="15"/>
  <c r="M97" i="15"/>
  <c r="O97" i="15"/>
  <c r="Q97" i="15"/>
  <c r="V97" i="15"/>
  <c r="G100" i="15"/>
  <c r="I100" i="15"/>
  <c r="K100" i="15"/>
  <c r="M100" i="15"/>
  <c r="O100" i="15"/>
  <c r="Q100" i="15"/>
  <c r="V100" i="15"/>
  <c r="G102" i="15"/>
  <c r="I102" i="15"/>
  <c r="K102" i="15"/>
  <c r="M102" i="15"/>
  <c r="O102" i="15"/>
  <c r="Q102" i="15"/>
  <c r="V102" i="15"/>
  <c r="G103" i="15"/>
  <c r="M103" i="15" s="1"/>
  <c r="I103" i="15"/>
  <c r="K103" i="15"/>
  <c r="O103" i="15"/>
  <c r="Q103" i="15"/>
  <c r="V103" i="15"/>
  <c r="G106" i="15"/>
  <c r="M106" i="15" s="1"/>
  <c r="I106" i="15"/>
  <c r="K106" i="15"/>
  <c r="O106" i="15"/>
  <c r="Q106" i="15"/>
  <c r="V106" i="15"/>
  <c r="G111" i="15"/>
  <c r="M111" i="15" s="1"/>
  <c r="I111" i="15"/>
  <c r="K111" i="15"/>
  <c r="O111" i="15"/>
  <c r="Q111" i="15"/>
  <c r="V111" i="15"/>
  <c r="O113" i="15"/>
  <c r="Q113" i="15"/>
  <c r="G114" i="15"/>
  <c r="I114" i="15"/>
  <c r="I113" i="15" s="1"/>
  <c r="K114" i="15"/>
  <c r="K113" i="15" s="1"/>
  <c r="M114" i="15"/>
  <c r="O114" i="15"/>
  <c r="Q114" i="15"/>
  <c r="V114" i="15"/>
  <c r="G117" i="15"/>
  <c r="G113" i="15" s="1"/>
  <c r="I117" i="15"/>
  <c r="K117" i="15"/>
  <c r="M117" i="15"/>
  <c r="O117" i="15"/>
  <c r="Q117" i="15"/>
  <c r="V117" i="15"/>
  <c r="V113" i="15" s="1"/>
  <c r="G122" i="15"/>
  <c r="M122" i="15" s="1"/>
  <c r="M113" i="15" s="1"/>
  <c r="I122" i="15"/>
  <c r="K122" i="15"/>
  <c r="O122" i="15"/>
  <c r="Q122" i="15"/>
  <c r="V122" i="15"/>
  <c r="G128" i="15"/>
  <c r="M128" i="15" s="1"/>
  <c r="I128" i="15"/>
  <c r="K128" i="15"/>
  <c r="O128" i="15"/>
  <c r="O127" i="15" s="1"/>
  <c r="Q128" i="15"/>
  <c r="Q127" i="15" s="1"/>
  <c r="V128" i="15"/>
  <c r="G130" i="15"/>
  <c r="I130" i="15"/>
  <c r="K130" i="15"/>
  <c r="K127" i="15" s="1"/>
  <c r="M130" i="15"/>
  <c r="O130" i="15"/>
  <c r="Q130" i="15"/>
  <c r="V130" i="15"/>
  <c r="G132" i="15"/>
  <c r="I132" i="15"/>
  <c r="K132" i="15"/>
  <c r="M132" i="15"/>
  <c r="O132" i="15"/>
  <c r="Q132" i="15"/>
  <c r="V132" i="15"/>
  <c r="G138" i="15"/>
  <c r="I138" i="15"/>
  <c r="I127" i="15" s="1"/>
  <c r="K138" i="15"/>
  <c r="M138" i="15"/>
  <c r="O138" i="15"/>
  <c r="Q138" i="15"/>
  <c r="V138" i="15"/>
  <c r="G143" i="15"/>
  <c r="M143" i="15" s="1"/>
  <c r="I143" i="15"/>
  <c r="K143" i="15"/>
  <c r="O143" i="15"/>
  <c r="Q143" i="15"/>
  <c r="V143" i="15"/>
  <c r="G145" i="15"/>
  <c r="M145" i="15" s="1"/>
  <c r="I145" i="15"/>
  <c r="K145" i="15"/>
  <c r="O145" i="15"/>
  <c r="Q145" i="15"/>
  <c r="V145" i="15"/>
  <c r="V127" i="15" s="1"/>
  <c r="G152" i="15"/>
  <c r="M152" i="15" s="1"/>
  <c r="I152" i="15"/>
  <c r="K152" i="15"/>
  <c r="O152" i="15"/>
  <c r="Q152" i="15"/>
  <c r="V152" i="15"/>
  <c r="G153" i="15"/>
  <c r="I153" i="15"/>
  <c r="K153" i="15"/>
  <c r="M153" i="15"/>
  <c r="O153" i="15"/>
  <c r="Q153" i="15"/>
  <c r="V153" i="15"/>
  <c r="G154" i="15"/>
  <c r="I154" i="15"/>
  <c r="K154" i="15"/>
  <c r="M154" i="15"/>
  <c r="O154" i="15"/>
  <c r="Q154" i="15"/>
  <c r="V154" i="15"/>
  <c r="G155" i="15"/>
  <c r="I155" i="15"/>
  <c r="K155" i="15"/>
  <c r="M155" i="15"/>
  <c r="O155" i="15"/>
  <c r="Q155" i="15"/>
  <c r="V155" i="15"/>
  <c r="G157" i="15"/>
  <c r="M157" i="15" s="1"/>
  <c r="I157" i="15"/>
  <c r="K157" i="15"/>
  <c r="O157" i="15"/>
  <c r="Q157" i="15"/>
  <c r="V157" i="15"/>
  <c r="G159" i="15"/>
  <c r="M159" i="15" s="1"/>
  <c r="I159" i="15"/>
  <c r="K159" i="15"/>
  <c r="O159" i="15"/>
  <c r="Q159" i="15"/>
  <c r="V159" i="15"/>
  <c r="G161" i="15"/>
  <c r="M161" i="15" s="1"/>
  <c r="I161" i="15"/>
  <c r="K161" i="15"/>
  <c r="O161" i="15"/>
  <c r="Q161" i="15"/>
  <c r="V161" i="15"/>
  <c r="G163" i="15"/>
  <c r="I163" i="15"/>
  <c r="K163" i="15"/>
  <c r="M163" i="15"/>
  <c r="O163" i="15"/>
  <c r="Q163" i="15"/>
  <c r="V163" i="15"/>
  <c r="G165" i="15"/>
  <c r="I165" i="15"/>
  <c r="K165" i="15"/>
  <c r="M165" i="15"/>
  <c r="O165" i="15"/>
  <c r="Q165" i="15"/>
  <c r="V165" i="15"/>
  <c r="G167" i="15"/>
  <c r="I167" i="15"/>
  <c r="K167" i="15"/>
  <c r="M167" i="15"/>
  <c r="O167" i="15"/>
  <c r="Q167" i="15"/>
  <c r="V167" i="15"/>
  <c r="G168" i="15"/>
  <c r="M168" i="15" s="1"/>
  <c r="I168" i="15"/>
  <c r="K168" i="15"/>
  <c r="O168" i="15"/>
  <c r="Q168" i="15"/>
  <c r="V168" i="15"/>
  <c r="G169" i="15"/>
  <c r="M169" i="15" s="1"/>
  <c r="I169" i="15"/>
  <c r="K169" i="15"/>
  <c r="O169" i="15"/>
  <c r="Q169" i="15"/>
  <c r="V169" i="15"/>
  <c r="G170" i="15"/>
  <c r="M170" i="15" s="1"/>
  <c r="I170" i="15"/>
  <c r="K170" i="15"/>
  <c r="O170" i="15"/>
  <c r="Q170" i="15"/>
  <c r="V170" i="15"/>
  <c r="G172" i="15"/>
  <c r="I172" i="15"/>
  <c r="K172" i="15"/>
  <c r="M172" i="15"/>
  <c r="O172" i="15"/>
  <c r="Q172" i="15"/>
  <c r="V172" i="15"/>
  <c r="G174" i="15"/>
  <c r="I174" i="15"/>
  <c r="K174" i="15"/>
  <c r="M174" i="15"/>
  <c r="O174" i="15"/>
  <c r="Q174" i="15"/>
  <c r="V174" i="15"/>
  <c r="G180" i="15"/>
  <c r="I180" i="15"/>
  <c r="K180" i="15"/>
  <c r="M180" i="15"/>
  <c r="O180" i="15"/>
  <c r="Q180" i="15"/>
  <c r="V180" i="15"/>
  <c r="G181" i="15"/>
  <c r="M181" i="15" s="1"/>
  <c r="I181" i="15"/>
  <c r="K181" i="15"/>
  <c r="O181" i="15"/>
  <c r="Q181" i="15"/>
  <c r="V181" i="15"/>
  <c r="G183" i="15"/>
  <c r="M183" i="15" s="1"/>
  <c r="I183" i="15"/>
  <c r="K183" i="15"/>
  <c r="O183" i="15"/>
  <c r="Q183" i="15"/>
  <c r="V183" i="15"/>
  <c r="G185" i="15"/>
  <c r="M185" i="15" s="1"/>
  <c r="I185" i="15"/>
  <c r="K185" i="15"/>
  <c r="O185" i="15"/>
  <c r="Q185" i="15"/>
  <c r="V185" i="15"/>
  <c r="G187" i="15"/>
  <c r="I187" i="15"/>
  <c r="K187" i="15"/>
  <c r="M187" i="15"/>
  <c r="O187" i="15"/>
  <c r="Q187" i="15"/>
  <c r="V187" i="15"/>
  <c r="G189" i="15"/>
  <c r="I189" i="15"/>
  <c r="K189" i="15"/>
  <c r="M189" i="15"/>
  <c r="O189" i="15"/>
  <c r="Q189" i="15"/>
  <c r="V189" i="15"/>
  <c r="G191" i="15"/>
  <c r="I191" i="15"/>
  <c r="K191" i="15"/>
  <c r="M191" i="15"/>
  <c r="O191" i="15"/>
  <c r="Q191" i="15"/>
  <c r="V191" i="15"/>
  <c r="G192" i="15"/>
  <c r="M192" i="15" s="1"/>
  <c r="I192" i="15"/>
  <c r="K192" i="15"/>
  <c r="O192" i="15"/>
  <c r="Q192" i="15"/>
  <c r="V192" i="15"/>
  <c r="G194" i="15"/>
  <c r="M194" i="15" s="1"/>
  <c r="I194" i="15"/>
  <c r="K194" i="15"/>
  <c r="O194" i="15"/>
  <c r="Q194" i="15"/>
  <c r="V194" i="15"/>
  <c r="G195" i="15"/>
  <c r="M195" i="15" s="1"/>
  <c r="I195" i="15"/>
  <c r="K195" i="15"/>
  <c r="O195" i="15"/>
  <c r="Q195" i="15"/>
  <c r="V195" i="15"/>
  <c r="G196" i="15"/>
  <c r="I196" i="15"/>
  <c r="K196" i="15"/>
  <c r="M196" i="15"/>
  <c r="O196" i="15"/>
  <c r="Q196" i="15"/>
  <c r="V196" i="15"/>
  <c r="G197" i="15"/>
  <c r="I197" i="15"/>
  <c r="K197" i="15"/>
  <c r="M197" i="15"/>
  <c r="O197" i="15"/>
  <c r="Q197" i="15"/>
  <c r="V197" i="15"/>
  <c r="G198" i="15"/>
  <c r="I198" i="15"/>
  <c r="K198" i="15"/>
  <c r="M198" i="15"/>
  <c r="O198" i="15"/>
  <c r="Q198" i="15"/>
  <c r="V198" i="15"/>
  <c r="G199" i="15"/>
  <c r="M199" i="15" s="1"/>
  <c r="I199" i="15"/>
  <c r="K199" i="15"/>
  <c r="O199" i="15"/>
  <c r="Q199" i="15"/>
  <c r="V199" i="15"/>
  <c r="G202" i="15"/>
  <c r="M202" i="15" s="1"/>
  <c r="I202" i="15"/>
  <c r="K202" i="15"/>
  <c r="O202" i="15"/>
  <c r="Q202" i="15"/>
  <c r="V202" i="15"/>
  <c r="G203" i="15"/>
  <c r="M203" i="15" s="1"/>
  <c r="I203" i="15"/>
  <c r="K203" i="15"/>
  <c r="O203" i="15"/>
  <c r="Q203" i="15"/>
  <c r="V203" i="15"/>
  <c r="G204" i="15"/>
  <c r="I204" i="15"/>
  <c r="K204" i="15"/>
  <c r="M204" i="15"/>
  <c r="O204" i="15"/>
  <c r="Q204" i="15"/>
  <c r="V204" i="15"/>
  <c r="G205" i="15"/>
  <c r="I205" i="15"/>
  <c r="K205" i="15"/>
  <c r="M205" i="15"/>
  <c r="O205" i="15"/>
  <c r="Q205" i="15"/>
  <c r="V205" i="15"/>
  <c r="K206" i="15"/>
  <c r="O206" i="15"/>
  <c r="G207" i="15"/>
  <c r="G206" i="15" s="1"/>
  <c r="I207" i="15"/>
  <c r="I206" i="15" s="1"/>
  <c r="K207" i="15"/>
  <c r="O207" i="15"/>
  <c r="Q207" i="15"/>
  <c r="Q206" i="15" s="1"/>
  <c r="V207" i="15"/>
  <c r="V206" i="15" s="1"/>
  <c r="G210" i="15"/>
  <c r="I210" i="15"/>
  <c r="K210" i="15"/>
  <c r="V210" i="15"/>
  <c r="G211" i="15"/>
  <c r="M211" i="15" s="1"/>
  <c r="M210" i="15" s="1"/>
  <c r="I211" i="15"/>
  <c r="K211" i="15"/>
  <c r="O211" i="15"/>
  <c r="O210" i="15" s="1"/>
  <c r="Q211" i="15"/>
  <c r="Q210" i="15" s="1"/>
  <c r="V211" i="15"/>
  <c r="O218" i="15"/>
  <c r="G219" i="15"/>
  <c r="I219" i="15"/>
  <c r="I218" i="15" s="1"/>
  <c r="K219" i="15"/>
  <c r="K218" i="15" s="1"/>
  <c r="M219" i="15"/>
  <c r="O219" i="15"/>
  <c r="Q219" i="15"/>
  <c r="V219" i="15"/>
  <c r="G221" i="15"/>
  <c r="G218" i="15" s="1"/>
  <c r="I221" i="15"/>
  <c r="K221" i="15"/>
  <c r="M221" i="15"/>
  <c r="O221" i="15"/>
  <c r="Q221" i="15"/>
  <c r="V221" i="15"/>
  <c r="V218" i="15" s="1"/>
  <c r="G225" i="15"/>
  <c r="M225" i="15" s="1"/>
  <c r="I225" i="15"/>
  <c r="K225" i="15"/>
  <c r="O225" i="15"/>
  <c r="Q225" i="15"/>
  <c r="V225" i="15"/>
  <c r="G229" i="15"/>
  <c r="M229" i="15" s="1"/>
  <c r="I229" i="15"/>
  <c r="K229" i="15"/>
  <c r="O229" i="15"/>
  <c r="Q229" i="15"/>
  <c r="V229" i="15"/>
  <c r="G233" i="15"/>
  <c r="M233" i="15" s="1"/>
  <c r="I233" i="15"/>
  <c r="K233" i="15"/>
  <c r="O233" i="15"/>
  <c r="Q233" i="15"/>
  <c r="Q218" i="15" s="1"/>
  <c r="V233" i="15"/>
  <c r="AE239" i="15"/>
  <c r="G238" i="14"/>
  <c r="BA154" i="14"/>
  <c r="BA147" i="14"/>
  <c r="BA110" i="14"/>
  <c r="BA64" i="14"/>
  <c r="BA54" i="14"/>
  <c r="BA44" i="14"/>
  <c r="BA40" i="14"/>
  <c r="BA37" i="14"/>
  <c r="BA34" i="14"/>
  <c r="G9" i="14"/>
  <c r="M9" i="14" s="1"/>
  <c r="I9" i="14"/>
  <c r="K9" i="14"/>
  <c r="O9" i="14"/>
  <c r="O8" i="14" s="1"/>
  <c r="Q9" i="14"/>
  <c r="Q8" i="14" s="1"/>
  <c r="V9" i="14"/>
  <c r="G11" i="14"/>
  <c r="I11" i="14"/>
  <c r="K11" i="14"/>
  <c r="K8" i="14" s="1"/>
  <c r="M11" i="14"/>
  <c r="O11" i="14"/>
  <c r="Q11" i="14"/>
  <c r="V11" i="14"/>
  <c r="G14" i="14"/>
  <c r="I14" i="14"/>
  <c r="K14" i="14"/>
  <c r="M14" i="14"/>
  <c r="O14" i="14"/>
  <c r="Q14" i="14"/>
  <c r="V14" i="14"/>
  <c r="G17" i="14"/>
  <c r="I17" i="14"/>
  <c r="I8" i="14" s="1"/>
  <c r="K17" i="14"/>
  <c r="M17" i="14"/>
  <c r="O17" i="14"/>
  <c r="Q17" i="14"/>
  <c r="V17" i="14"/>
  <c r="G19" i="14"/>
  <c r="M19" i="14" s="1"/>
  <c r="I19" i="14"/>
  <c r="K19" i="14"/>
  <c r="O19" i="14"/>
  <c r="Q19" i="14"/>
  <c r="V19" i="14"/>
  <c r="G21" i="14"/>
  <c r="M21" i="14" s="1"/>
  <c r="I21" i="14"/>
  <c r="K21" i="14"/>
  <c r="O21" i="14"/>
  <c r="Q21" i="14"/>
  <c r="V21" i="14"/>
  <c r="V8" i="14" s="1"/>
  <c r="G24" i="14"/>
  <c r="M24" i="14" s="1"/>
  <c r="I24" i="14"/>
  <c r="K24" i="14"/>
  <c r="O24" i="14"/>
  <c r="Q24" i="14"/>
  <c r="V24" i="14"/>
  <c r="G26" i="14"/>
  <c r="I26" i="14"/>
  <c r="K26" i="14"/>
  <c r="M26" i="14"/>
  <c r="O26" i="14"/>
  <c r="Q26" i="14"/>
  <c r="V26" i="14"/>
  <c r="G28" i="14"/>
  <c r="I28" i="14"/>
  <c r="K28" i="14"/>
  <c r="M28" i="14"/>
  <c r="O28" i="14"/>
  <c r="Q28" i="14"/>
  <c r="V28" i="14"/>
  <c r="G31" i="14"/>
  <c r="I31" i="14"/>
  <c r="K31" i="14"/>
  <c r="M31" i="14"/>
  <c r="O31" i="14"/>
  <c r="Q31" i="14"/>
  <c r="V31" i="14"/>
  <c r="G33" i="14"/>
  <c r="M33" i="14" s="1"/>
  <c r="I33" i="14"/>
  <c r="K33" i="14"/>
  <c r="O33" i="14"/>
  <c r="Q33" i="14"/>
  <c r="V33" i="14"/>
  <c r="G36" i="14"/>
  <c r="M36" i="14" s="1"/>
  <c r="I36" i="14"/>
  <c r="K36" i="14"/>
  <c r="O36" i="14"/>
  <c r="Q36" i="14"/>
  <c r="V36" i="14"/>
  <c r="G39" i="14"/>
  <c r="M39" i="14" s="1"/>
  <c r="I39" i="14"/>
  <c r="K39" i="14"/>
  <c r="O39" i="14"/>
  <c r="Q39" i="14"/>
  <c r="V39" i="14"/>
  <c r="G43" i="14"/>
  <c r="I43" i="14"/>
  <c r="K43" i="14"/>
  <c r="M43" i="14"/>
  <c r="O43" i="14"/>
  <c r="Q43" i="14"/>
  <c r="V43" i="14"/>
  <c r="G53" i="14"/>
  <c r="I53" i="14"/>
  <c r="K53" i="14"/>
  <c r="M53" i="14"/>
  <c r="O53" i="14"/>
  <c r="Q53" i="14"/>
  <c r="V53" i="14"/>
  <c r="G63" i="14"/>
  <c r="I63" i="14"/>
  <c r="K63" i="14"/>
  <c r="M63" i="14"/>
  <c r="O63" i="14"/>
  <c r="Q63" i="14"/>
  <c r="V63" i="14"/>
  <c r="G73" i="14"/>
  <c r="M73" i="14" s="1"/>
  <c r="I73" i="14"/>
  <c r="K73" i="14"/>
  <c r="O73" i="14"/>
  <c r="Q73" i="14"/>
  <c r="V73" i="14"/>
  <c r="G82" i="14"/>
  <c r="M82" i="14" s="1"/>
  <c r="I82" i="14"/>
  <c r="K82" i="14"/>
  <c r="O82" i="14"/>
  <c r="Q82" i="14"/>
  <c r="V82" i="14"/>
  <c r="G91" i="14"/>
  <c r="M91" i="14" s="1"/>
  <c r="I91" i="14"/>
  <c r="K91" i="14"/>
  <c r="O91" i="14"/>
  <c r="Q91" i="14"/>
  <c r="V91" i="14"/>
  <c r="G101" i="14"/>
  <c r="I101" i="14"/>
  <c r="K101" i="14"/>
  <c r="M101" i="14"/>
  <c r="O101" i="14"/>
  <c r="Q101" i="14"/>
  <c r="V101" i="14"/>
  <c r="G107" i="14"/>
  <c r="I107" i="14"/>
  <c r="K107" i="14"/>
  <c r="M107" i="14"/>
  <c r="O107" i="14"/>
  <c r="Q107" i="14"/>
  <c r="V107" i="14"/>
  <c r="G109" i="14"/>
  <c r="I109" i="14"/>
  <c r="K109" i="14"/>
  <c r="M109" i="14"/>
  <c r="O109" i="14"/>
  <c r="Q109" i="14"/>
  <c r="V109" i="14"/>
  <c r="G113" i="14"/>
  <c r="M113" i="14" s="1"/>
  <c r="I113" i="14"/>
  <c r="K113" i="14"/>
  <c r="O113" i="14"/>
  <c r="Q113" i="14"/>
  <c r="V113" i="14"/>
  <c r="G121" i="14"/>
  <c r="M121" i="14" s="1"/>
  <c r="I121" i="14"/>
  <c r="K121" i="14"/>
  <c r="O121" i="14"/>
  <c r="Q121" i="14"/>
  <c r="V121" i="14"/>
  <c r="G124" i="14"/>
  <c r="M124" i="14" s="1"/>
  <c r="I124" i="14"/>
  <c r="K124" i="14"/>
  <c r="O124" i="14"/>
  <c r="Q124" i="14"/>
  <c r="V124" i="14"/>
  <c r="G125" i="14"/>
  <c r="I125" i="14"/>
  <c r="K125" i="14"/>
  <c r="M125" i="14"/>
  <c r="O125" i="14"/>
  <c r="Q125" i="14"/>
  <c r="V125" i="14"/>
  <c r="G146" i="14"/>
  <c r="I146" i="14"/>
  <c r="K146" i="14"/>
  <c r="M146" i="14"/>
  <c r="O146" i="14"/>
  <c r="Q146" i="14"/>
  <c r="V146" i="14"/>
  <c r="G150" i="14"/>
  <c r="I150" i="14"/>
  <c r="K150" i="14"/>
  <c r="M150" i="14"/>
  <c r="O150" i="14"/>
  <c r="Q150" i="14"/>
  <c r="V150" i="14"/>
  <c r="G152" i="14"/>
  <c r="M152" i="14" s="1"/>
  <c r="I152" i="14"/>
  <c r="K152" i="14"/>
  <c r="O152" i="14"/>
  <c r="Q152" i="14"/>
  <c r="V152" i="14"/>
  <c r="G153" i="14"/>
  <c r="M153" i="14" s="1"/>
  <c r="I153" i="14"/>
  <c r="K153" i="14"/>
  <c r="O153" i="14"/>
  <c r="Q153" i="14"/>
  <c r="V153" i="14"/>
  <c r="G162" i="14"/>
  <c r="M162" i="14" s="1"/>
  <c r="I162" i="14"/>
  <c r="K162" i="14"/>
  <c r="O162" i="14"/>
  <c r="Q162" i="14"/>
  <c r="V162" i="14"/>
  <c r="G164" i="14"/>
  <c r="O164" i="14"/>
  <c r="Q164" i="14"/>
  <c r="V164" i="14"/>
  <c r="G165" i="14"/>
  <c r="I165" i="14"/>
  <c r="I164" i="14" s="1"/>
  <c r="K165" i="14"/>
  <c r="K164" i="14" s="1"/>
  <c r="M165" i="14"/>
  <c r="M164" i="14" s="1"/>
  <c r="O165" i="14"/>
  <c r="Q165" i="14"/>
  <c r="V165" i="14"/>
  <c r="G170" i="14"/>
  <c r="G169" i="14" s="1"/>
  <c r="I170" i="14"/>
  <c r="I169" i="14" s="1"/>
  <c r="K170" i="14"/>
  <c r="O170" i="14"/>
  <c r="Q170" i="14"/>
  <c r="Q169" i="14" s="1"/>
  <c r="V170" i="14"/>
  <c r="V169" i="14" s="1"/>
  <c r="G172" i="14"/>
  <c r="M172" i="14" s="1"/>
  <c r="I172" i="14"/>
  <c r="K172" i="14"/>
  <c r="O172" i="14"/>
  <c r="O169" i="14" s="1"/>
  <c r="Q172" i="14"/>
  <c r="V172" i="14"/>
  <c r="G174" i="14"/>
  <c r="M174" i="14" s="1"/>
  <c r="I174" i="14"/>
  <c r="K174" i="14"/>
  <c r="O174" i="14"/>
  <c r="Q174" i="14"/>
  <c r="V174" i="14"/>
  <c r="G176" i="14"/>
  <c r="I176" i="14"/>
  <c r="K176" i="14"/>
  <c r="M176" i="14"/>
  <c r="O176" i="14"/>
  <c r="Q176" i="14"/>
  <c r="V176" i="14"/>
  <c r="G178" i="14"/>
  <c r="I178" i="14"/>
  <c r="K178" i="14"/>
  <c r="M178" i="14"/>
  <c r="O178" i="14"/>
  <c r="Q178" i="14"/>
  <c r="V178" i="14"/>
  <c r="G181" i="14"/>
  <c r="I181" i="14"/>
  <c r="K181" i="14"/>
  <c r="K169" i="14" s="1"/>
  <c r="M181" i="14"/>
  <c r="O181" i="14"/>
  <c r="Q181" i="14"/>
  <c r="V181" i="14"/>
  <c r="G184" i="14"/>
  <c r="M184" i="14" s="1"/>
  <c r="I184" i="14"/>
  <c r="K184" i="14"/>
  <c r="O184" i="14"/>
  <c r="Q184" i="14"/>
  <c r="V184" i="14"/>
  <c r="G186" i="14"/>
  <c r="M186" i="14" s="1"/>
  <c r="I186" i="14"/>
  <c r="K186" i="14"/>
  <c r="O186" i="14"/>
  <c r="Q186" i="14"/>
  <c r="V186" i="14"/>
  <c r="G188" i="14"/>
  <c r="M188" i="14" s="1"/>
  <c r="I188" i="14"/>
  <c r="K188" i="14"/>
  <c r="O188" i="14"/>
  <c r="Q188" i="14"/>
  <c r="V188" i="14"/>
  <c r="G189" i="14"/>
  <c r="I189" i="14"/>
  <c r="K189" i="14"/>
  <c r="M189" i="14"/>
  <c r="O189" i="14"/>
  <c r="Q189" i="14"/>
  <c r="V189" i="14"/>
  <c r="G190" i="14"/>
  <c r="I190" i="14"/>
  <c r="K190" i="14"/>
  <c r="M190" i="14"/>
  <c r="O190" i="14"/>
  <c r="Q190" i="14"/>
  <c r="V190" i="14"/>
  <c r="G191" i="14"/>
  <c r="I191" i="14"/>
  <c r="K191" i="14"/>
  <c r="M191" i="14"/>
  <c r="O191" i="14"/>
  <c r="Q191" i="14"/>
  <c r="V191" i="14"/>
  <c r="G193" i="14"/>
  <c r="M193" i="14" s="1"/>
  <c r="I193" i="14"/>
  <c r="K193" i="14"/>
  <c r="O193" i="14"/>
  <c r="Q193" i="14"/>
  <c r="V193" i="14"/>
  <c r="G195" i="14"/>
  <c r="M195" i="14" s="1"/>
  <c r="I195" i="14"/>
  <c r="K195" i="14"/>
  <c r="O195" i="14"/>
  <c r="Q195" i="14"/>
  <c r="V195" i="14"/>
  <c r="G196" i="14"/>
  <c r="M196" i="14" s="1"/>
  <c r="I196" i="14"/>
  <c r="K196" i="14"/>
  <c r="O196" i="14"/>
  <c r="Q196" i="14"/>
  <c r="V196" i="14"/>
  <c r="G197" i="14"/>
  <c r="I197" i="14"/>
  <c r="K197" i="14"/>
  <c r="M197" i="14"/>
  <c r="O197" i="14"/>
  <c r="Q197" i="14"/>
  <c r="V197" i="14"/>
  <c r="G198" i="14"/>
  <c r="I198" i="14"/>
  <c r="K198" i="14"/>
  <c r="M198" i="14"/>
  <c r="O198" i="14"/>
  <c r="Q198" i="14"/>
  <c r="V198" i="14"/>
  <c r="G199" i="14"/>
  <c r="I199" i="14"/>
  <c r="K199" i="14"/>
  <c r="M199" i="14"/>
  <c r="O199" i="14"/>
  <c r="Q199" i="14"/>
  <c r="V199" i="14"/>
  <c r="G200" i="14"/>
  <c r="M200" i="14" s="1"/>
  <c r="I200" i="14"/>
  <c r="K200" i="14"/>
  <c r="O200" i="14"/>
  <c r="Q200" i="14"/>
  <c r="V200" i="14"/>
  <c r="G201" i="14"/>
  <c r="M201" i="14" s="1"/>
  <c r="I201" i="14"/>
  <c r="K201" i="14"/>
  <c r="O201" i="14"/>
  <c r="Q201" i="14"/>
  <c r="V201" i="14"/>
  <c r="G202" i="14"/>
  <c r="I202" i="14"/>
  <c r="Q202" i="14"/>
  <c r="V202" i="14"/>
  <c r="G203" i="14"/>
  <c r="I203" i="14"/>
  <c r="K203" i="14"/>
  <c r="K202" i="14" s="1"/>
  <c r="M203" i="14"/>
  <c r="M202" i="14" s="1"/>
  <c r="O203" i="14"/>
  <c r="O202" i="14" s="1"/>
  <c r="Q203" i="14"/>
  <c r="V203" i="14"/>
  <c r="M208" i="14"/>
  <c r="O208" i="14"/>
  <c r="Q208" i="14"/>
  <c r="G209" i="14"/>
  <c r="G208" i="14" s="1"/>
  <c r="I209" i="14"/>
  <c r="I208" i="14" s="1"/>
  <c r="K209" i="14"/>
  <c r="K208" i="14" s="1"/>
  <c r="M209" i="14"/>
  <c r="O209" i="14"/>
  <c r="Q209" i="14"/>
  <c r="V209" i="14"/>
  <c r="V208" i="14" s="1"/>
  <c r="I215" i="14"/>
  <c r="G216" i="14"/>
  <c r="M216" i="14" s="1"/>
  <c r="I216" i="14"/>
  <c r="K216" i="14"/>
  <c r="O216" i="14"/>
  <c r="O215" i="14" s="1"/>
  <c r="Q216" i="14"/>
  <c r="Q215" i="14" s="1"/>
  <c r="V216" i="14"/>
  <c r="V215" i="14" s="1"/>
  <c r="G218" i="14"/>
  <c r="M218" i="14" s="1"/>
  <c r="I218" i="14"/>
  <c r="K218" i="14"/>
  <c r="O218" i="14"/>
  <c r="Q218" i="14"/>
  <c r="V218" i="14"/>
  <c r="G224" i="14"/>
  <c r="I224" i="14"/>
  <c r="K224" i="14"/>
  <c r="M224" i="14"/>
  <c r="O224" i="14"/>
  <c r="Q224" i="14"/>
  <c r="V224" i="14"/>
  <c r="G228" i="14"/>
  <c r="I228" i="14"/>
  <c r="K228" i="14"/>
  <c r="M228" i="14"/>
  <c r="O228" i="14"/>
  <c r="Q228" i="14"/>
  <c r="V228" i="14"/>
  <c r="G232" i="14"/>
  <c r="I232" i="14"/>
  <c r="K232" i="14"/>
  <c r="K215" i="14" s="1"/>
  <c r="M232" i="14"/>
  <c r="O232" i="14"/>
  <c r="Q232" i="14"/>
  <c r="V232" i="14"/>
  <c r="AE238" i="14"/>
  <c r="AF238" i="14"/>
  <c r="G223" i="13"/>
  <c r="BA127" i="13"/>
  <c r="BA106" i="13"/>
  <c r="BA85" i="13"/>
  <c r="BA74" i="13"/>
  <c r="BA63" i="13"/>
  <c r="BA57" i="13"/>
  <c r="BA53" i="13"/>
  <c r="BA49" i="13"/>
  <c r="BA46" i="13"/>
  <c r="BA43" i="13"/>
  <c r="G9" i="13"/>
  <c r="I9" i="13"/>
  <c r="K9" i="13"/>
  <c r="K8" i="13" s="1"/>
  <c r="M9" i="13"/>
  <c r="O9" i="13"/>
  <c r="Q9" i="13"/>
  <c r="Q8" i="13" s="1"/>
  <c r="V9" i="13"/>
  <c r="G12" i="13"/>
  <c r="I12" i="13"/>
  <c r="I8" i="13" s="1"/>
  <c r="K12" i="13"/>
  <c r="M12" i="13"/>
  <c r="O12" i="13"/>
  <c r="O8" i="13" s="1"/>
  <c r="Q12" i="13"/>
  <c r="V12" i="13"/>
  <c r="G15" i="13"/>
  <c r="I15" i="13"/>
  <c r="K15" i="13"/>
  <c r="M15" i="13"/>
  <c r="O15" i="13"/>
  <c r="Q15" i="13"/>
  <c r="V15" i="13"/>
  <c r="G18" i="13"/>
  <c r="G8" i="13" s="1"/>
  <c r="I18" i="13"/>
  <c r="K18" i="13"/>
  <c r="O18" i="13"/>
  <c r="Q18" i="13"/>
  <c r="V18" i="13"/>
  <c r="V8" i="13" s="1"/>
  <c r="G21" i="13"/>
  <c r="M21" i="13" s="1"/>
  <c r="I21" i="13"/>
  <c r="K21" i="13"/>
  <c r="O21" i="13"/>
  <c r="Q21" i="13"/>
  <c r="V21" i="13"/>
  <c r="G24" i="13"/>
  <c r="M24" i="13" s="1"/>
  <c r="I24" i="13"/>
  <c r="K24" i="13"/>
  <c r="O24" i="13"/>
  <c r="Q24" i="13"/>
  <c r="V24" i="13"/>
  <c r="G27" i="13"/>
  <c r="I27" i="13"/>
  <c r="K27" i="13"/>
  <c r="M27" i="13"/>
  <c r="O27" i="13"/>
  <c r="Q27" i="13"/>
  <c r="V27" i="13"/>
  <c r="G30" i="13"/>
  <c r="I30" i="13"/>
  <c r="K30" i="13"/>
  <c r="M30" i="13"/>
  <c r="O30" i="13"/>
  <c r="Q30" i="13"/>
  <c r="V30" i="13"/>
  <c r="G33" i="13"/>
  <c r="I33" i="13"/>
  <c r="K33" i="13"/>
  <c r="M33" i="13"/>
  <c r="O33" i="13"/>
  <c r="Q33" i="13"/>
  <c r="V33" i="13"/>
  <c r="G36" i="13"/>
  <c r="M36" i="13" s="1"/>
  <c r="I36" i="13"/>
  <c r="K36" i="13"/>
  <c r="O36" i="13"/>
  <c r="Q36" i="13"/>
  <c r="V36" i="13"/>
  <c r="G39" i="13"/>
  <c r="M39" i="13" s="1"/>
  <c r="I39" i="13"/>
  <c r="K39" i="13"/>
  <c r="O39" i="13"/>
  <c r="Q39" i="13"/>
  <c r="V39" i="13"/>
  <c r="G42" i="13"/>
  <c r="M42" i="13" s="1"/>
  <c r="I42" i="13"/>
  <c r="K42" i="13"/>
  <c r="O42" i="13"/>
  <c r="Q42" i="13"/>
  <c r="V42" i="13"/>
  <c r="G45" i="13"/>
  <c r="I45" i="13"/>
  <c r="K45" i="13"/>
  <c r="M45" i="13"/>
  <c r="O45" i="13"/>
  <c r="Q45" i="13"/>
  <c r="V45" i="13"/>
  <c r="G48" i="13"/>
  <c r="I48" i="13"/>
  <c r="K48" i="13"/>
  <c r="M48" i="13"/>
  <c r="O48" i="13"/>
  <c r="Q48" i="13"/>
  <c r="V48" i="13"/>
  <c r="G52" i="13"/>
  <c r="I52" i="13"/>
  <c r="K52" i="13"/>
  <c r="M52" i="13"/>
  <c r="O52" i="13"/>
  <c r="Q52" i="13"/>
  <c r="V52" i="13"/>
  <c r="G56" i="13"/>
  <c r="M56" i="13" s="1"/>
  <c r="I56" i="13"/>
  <c r="K56" i="13"/>
  <c r="O56" i="13"/>
  <c r="Q56" i="13"/>
  <c r="V56" i="13"/>
  <c r="G62" i="13"/>
  <c r="M62" i="13" s="1"/>
  <c r="I62" i="13"/>
  <c r="K62" i="13"/>
  <c r="O62" i="13"/>
  <c r="Q62" i="13"/>
  <c r="V62" i="13"/>
  <c r="G73" i="13"/>
  <c r="M73" i="13" s="1"/>
  <c r="I73" i="13"/>
  <c r="K73" i="13"/>
  <c r="O73" i="13"/>
  <c r="Q73" i="13"/>
  <c r="V73" i="13"/>
  <c r="G84" i="13"/>
  <c r="I84" i="13"/>
  <c r="K84" i="13"/>
  <c r="M84" i="13"/>
  <c r="O84" i="13"/>
  <c r="Q84" i="13"/>
  <c r="V84" i="13"/>
  <c r="G95" i="13"/>
  <c r="I95" i="13"/>
  <c r="K95" i="13"/>
  <c r="M95" i="13"/>
  <c r="O95" i="13"/>
  <c r="Q95" i="13"/>
  <c r="V95" i="13"/>
  <c r="G103" i="13"/>
  <c r="I103" i="13"/>
  <c r="K103" i="13"/>
  <c r="M103" i="13"/>
  <c r="O103" i="13"/>
  <c r="Q103" i="13"/>
  <c r="V103" i="13"/>
  <c r="G105" i="13"/>
  <c r="M105" i="13" s="1"/>
  <c r="I105" i="13"/>
  <c r="K105" i="13"/>
  <c r="O105" i="13"/>
  <c r="Q105" i="13"/>
  <c r="V105" i="13"/>
  <c r="G108" i="13"/>
  <c r="M108" i="13" s="1"/>
  <c r="I108" i="13"/>
  <c r="K108" i="13"/>
  <c r="O108" i="13"/>
  <c r="Q108" i="13"/>
  <c r="V108" i="13"/>
  <c r="G111" i="13"/>
  <c r="M111" i="13" s="1"/>
  <c r="I111" i="13"/>
  <c r="K111" i="13"/>
  <c r="O111" i="13"/>
  <c r="Q111" i="13"/>
  <c r="V111" i="13"/>
  <c r="G114" i="13"/>
  <c r="I114" i="13"/>
  <c r="K114" i="13"/>
  <c r="M114" i="13"/>
  <c r="O114" i="13"/>
  <c r="Q114" i="13"/>
  <c r="V114" i="13"/>
  <c r="G115" i="13"/>
  <c r="I115" i="13"/>
  <c r="K115" i="13"/>
  <c r="M115" i="13"/>
  <c r="O115" i="13"/>
  <c r="Q115" i="13"/>
  <c r="V115" i="13"/>
  <c r="G126" i="13"/>
  <c r="I126" i="13"/>
  <c r="K126" i="13"/>
  <c r="M126" i="13"/>
  <c r="O126" i="13"/>
  <c r="Q126" i="13"/>
  <c r="V126" i="13"/>
  <c r="G129" i="13"/>
  <c r="M129" i="13" s="1"/>
  <c r="I129" i="13"/>
  <c r="K129" i="13"/>
  <c r="O129" i="13"/>
  <c r="Q129" i="13"/>
  <c r="V129" i="13"/>
  <c r="G131" i="13"/>
  <c r="M131" i="13" s="1"/>
  <c r="I131" i="13"/>
  <c r="K131" i="13"/>
  <c r="O131" i="13"/>
  <c r="Q131" i="13"/>
  <c r="V131" i="13"/>
  <c r="G133" i="13"/>
  <c r="M133" i="13" s="1"/>
  <c r="I133" i="13"/>
  <c r="K133" i="13"/>
  <c r="O133" i="13"/>
  <c r="Q133" i="13"/>
  <c r="V133" i="13"/>
  <c r="G136" i="13"/>
  <c r="I136" i="13"/>
  <c r="I135" i="13" s="1"/>
  <c r="K136" i="13"/>
  <c r="K135" i="13" s="1"/>
  <c r="M136" i="13"/>
  <c r="O136" i="13"/>
  <c r="O135" i="13" s="1"/>
  <c r="Q136" i="13"/>
  <c r="V136" i="13"/>
  <c r="G141" i="13"/>
  <c r="G135" i="13" s="1"/>
  <c r="I141" i="13"/>
  <c r="K141" i="13"/>
  <c r="M141" i="13"/>
  <c r="O141" i="13"/>
  <c r="Q141" i="13"/>
  <c r="V141" i="13"/>
  <c r="V135" i="13" s="1"/>
  <c r="G144" i="13"/>
  <c r="M144" i="13" s="1"/>
  <c r="I144" i="13"/>
  <c r="K144" i="13"/>
  <c r="O144" i="13"/>
  <c r="Q144" i="13"/>
  <c r="V144" i="13"/>
  <c r="G147" i="13"/>
  <c r="M147" i="13" s="1"/>
  <c r="I147" i="13"/>
  <c r="K147" i="13"/>
  <c r="O147" i="13"/>
  <c r="Q147" i="13"/>
  <c r="Q135" i="13" s="1"/>
  <c r="V147" i="13"/>
  <c r="G148" i="13"/>
  <c r="M148" i="13" s="1"/>
  <c r="I148" i="13"/>
  <c r="K148" i="13"/>
  <c r="O148" i="13"/>
  <c r="Q148" i="13"/>
  <c r="V148" i="13"/>
  <c r="G150" i="13"/>
  <c r="I150" i="13"/>
  <c r="I149" i="13" s="1"/>
  <c r="K150" i="13"/>
  <c r="K149" i="13" s="1"/>
  <c r="M150" i="13"/>
  <c r="O150" i="13"/>
  <c r="O149" i="13" s="1"/>
  <c r="Q150" i="13"/>
  <c r="V150" i="13"/>
  <c r="G152" i="13"/>
  <c r="G149" i="13" s="1"/>
  <c r="I152" i="13"/>
  <c r="K152" i="13"/>
  <c r="M152" i="13"/>
  <c r="O152" i="13"/>
  <c r="Q152" i="13"/>
  <c r="V152" i="13"/>
  <c r="V149" i="13" s="1"/>
  <c r="G155" i="13"/>
  <c r="M155" i="13" s="1"/>
  <c r="I155" i="13"/>
  <c r="K155" i="13"/>
  <c r="O155" i="13"/>
  <c r="Q155" i="13"/>
  <c r="V155" i="13"/>
  <c r="G157" i="13"/>
  <c r="M157" i="13" s="1"/>
  <c r="I157" i="13"/>
  <c r="K157" i="13"/>
  <c r="O157" i="13"/>
  <c r="Q157" i="13"/>
  <c r="Q149" i="13" s="1"/>
  <c r="V157" i="13"/>
  <c r="G159" i="13"/>
  <c r="M159" i="13" s="1"/>
  <c r="I159" i="13"/>
  <c r="K159" i="13"/>
  <c r="O159" i="13"/>
  <c r="Q159" i="13"/>
  <c r="V159" i="13"/>
  <c r="G160" i="13"/>
  <c r="I160" i="13"/>
  <c r="K160" i="13"/>
  <c r="M160" i="13"/>
  <c r="O160" i="13"/>
  <c r="Q160" i="13"/>
  <c r="V160" i="13"/>
  <c r="G162" i="13"/>
  <c r="I162" i="13"/>
  <c r="K162" i="13"/>
  <c r="M162" i="13"/>
  <c r="O162" i="13"/>
  <c r="Q162" i="13"/>
  <c r="V162" i="13"/>
  <c r="G163" i="13"/>
  <c r="I163" i="13"/>
  <c r="K163" i="13"/>
  <c r="M163" i="13"/>
  <c r="O163" i="13"/>
  <c r="Q163" i="13"/>
  <c r="V163" i="13"/>
  <c r="G164" i="13"/>
  <c r="M164" i="13" s="1"/>
  <c r="I164" i="13"/>
  <c r="K164" i="13"/>
  <c r="O164" i="13"/>
  <c r="Q164" i="13"/>
  <c r="V164" i="13"/>
  <c r="G165" i="13"/>
  <c r="M165" i="13" s="1"/>
  <c r="I165" i="13"/>
  <c r="K165" i="13"/>
  <c r="O165" i="13"/>
  <c r="Q165" i="13"/>
  <c r="V165" i="13"/>
  <c r="G166" i="13"/>
  <c r="M166" i="13" s="1"/>
  <c r="I166" i="13"/>
  <c r="K166" i="13"/>
  <c r="O166" i="13"/>
  <c r="Q166" i="13"/>
  <c r="V166" i="13"/>
  <c r="G167" i="13"/>
  <c r="I167" i="13"/>
  <c r="K167" i="13"/>
  <c r="M167" i="13"/>
  <c r="O167" i="13"/>
  <c r="Q167" i="13"/>
  <c r="V167" i="13"/>
  <c r="G169" i="13"/>
  <c r="I169" i="13"/>
  <c r="K169" i="13"/>
  <c r="M169" i="13"/>
  <c r="O169" i="13"/>
  <c r="Q169" i="13"/>
  <c r="V169" i="13"/>
  <c r="G170" i="13"/>
  <c r="I170" i="13"/>
  <c r="K170" i="13"/>
  <c r="M170" i="13"/>
  <c r="O170" i="13"/>
  <c r="Q170" i="13"/>
  <c r="V170" i="13"/>
  <c r="G171" i="13"/>
  <c r="M171" i="13" s="1"/>
  <c r="I171" i="13"/>
  <c r="K171" i="13"/>
  <c r="O171" i="13"/>
  <c r="Q171" i="13"/>
  <c r="V171" i="13"/>
  <c r="G172" i="13"/>
  <c r="M172" i="13" s="1"/>
  <c r="I172" i="13"/>
  <c r="K172" i="13"/>
  <c r="O172" i="13"/>
  <c r="Q172" i="13"/>
  <c r="V172" i="13"/>
  <c r="G173" i="13"/>
  <c r="M173" i="13" s="1"/>
  <c r="I173" i="13"/>
  <c r="K173" i="13"/>
  <c r="O173" i="13"/>
  <c r="Q173" i="13"/>
  <c r="V173" i="13"/>
  <c r="G174" i="13"/>
  <c r="I174" i="13"/>
  <c r="K174" i="13"/>
  <c r="M174" i="13"/>
  <c r="O174" i="13"/>
  <c r="Q174" i="13"/>
  <c r="V174" i="13"/>
  <c r="G175" i="13"/>
  <c r="I175" i="13"/>
  <c r="K175" i="13"/>
  <c r="M175" i="13"/>
  <c r="O175" i="13"/>
  <c r="Q175" i="13"/>
  <c r="V175" i="13"/>
  <c r="G176" i="13"/>
  <c r="I176" i="13"/>
  <c r="K176" i="13"/>
  <c r="M176" i="13"/>
  <c r="O176" i="13"/>
  <c r="Q176" i="13"/>
  <c r="V176" i="13"/>
  <c r="G177" i="13"/>
  <c r="M177" i="13" s="1"/>
  <c r="I177" i="13"/>
  <c r="K177" i="13"/>
  <c r="O177" i="13"/>
  <c r="Q177" i="13"/>
  <c r="V177" i="13"/>
  <c r="G178" i="13"/>
  <c r="M178" i="13" s="1"/>
  <c r="I178" i="13"/>
  <c r="K178" i="13"/>
  <c r="O178" i="13"/>
  <c r="Q178" i="13"/>
  <c r="V178" i="13"/>
  <c r="G179" i="13"/>
  <c r="I179" i="13"/>
  <c r="O179" i="13"/>
  <c r="V179" i="13"/>
  <c r="G180" i="13"/>
  <c r="I180" i="13"/>
  <c r="K180" i="13"/>
  <c r="K179" i="13" s="1"/>
  <c r="M180" i="13"/>
  <c r="M179" i="13" s="1"/>
  <c r="O180" i="13"/>
  <c r="Q180" i="13"/>
  <c r="Q179" i="13" s="1"/>
  <c r="V180" i="13"/>
  <c r="K186" i="13"/>
  <c r="O186" i="13"/>
  <c r="Q186" i="13"/>
  <c r="G187" i="13"/>
  <c r="G186" i="13" s="1"/>
  <c r="I187" i="13"/>
  <c r="I186" i="13" s="1"/>
  <c r="K187" i="13"/>
  <c r="M187" i="13"/>
  <c r="M186" i="13" s="1"/>
  <c r="O187" i="13"/>
  <c r="Q187" i="13"/>
  <c r="V187" i="13"/>
  <c r="V186" i="13" s="1"/>
  <c r="K188" i="13"/>
  <c r="G189" i="13"/>
  <c r="M189" i="13" s="1"/>
  <c r="I189" i="13"/>
  <c r="I188" i="13" s="1"/>
  <c r="K189" i="13"/>
  <c r="O189" i="13"/>
  <c r="O188" i="13" s="1"/>
  <c r="Q189" i="13"/>
  <c r="Q188" i="13" s="1"/>
  <c r="V189" i="13"/>
  <c r="G190" i="13"/>
  <c r="M190" i="13" s="1"/>
  <c r="I190" i="13"/>
  <c r="K190" i="13"/>
  <c r="O190" i="13"/>
  <c r="Q190" i="13"/>
  <c r="V190" i="13"/>
  <c r="V188" i="13" s="1"/>
  <c r="G193" i="13"/>
  <c r="M193" i="13"/>
  <c r="Q193" i="13"/>
  <c r="V193" i="13"/>
  <c r="G194" i="13"/>
  <c r="I194" i="13"/>
  <c r="I193" i="13" s="1"/>
  <c r="K194" i="13"/>
  <c r="K193" i="13" s="1"/>
  <c r="M194" i="13"/>
  <c r="O194" i="13"/>
  <c r="O193" i="13" s="1"/>
  <c r="Q194" i="13"/>
  <c r="V194" i="13"/>
  <c r="G201" i="13"/>
  <c r="G200" i="13" s="1"/>
  <c r="I201" i="13"/>
  <c r="K201" i="13"/>
  <c r="K200" i="13" s="1"/>
  <c r="O201" i="13"/>
  <c r="Q201" i="13"/>
  <c r="Q200" i="13" s="1"/>
  <c r="V201" i="13"/>
  <c r="V200" i="13" s="1"/>
  <c r="G203" i="13"/>
  <c r="M203" i="13" s="1"/>
  <c r="I203" i="13"/>
  <c r="I200" i="13" s="1"/>
  <c r="K203" i="13"/>
  <c r="O203" i="13"/>
  <c r="Q203" i="13"/>
  <c r="V203" i="13"/>
  <c r="G209" i="13"/>
  <c r="M209" i="13" s="1"/>
  <c r="I209" i="13"/>
  <c r="K209" i="13"/>
  <c r="O209" i="13"/>
  <c r="O200" i="13" s="1"/>
  <c r="Q209" i="13"/>
  <c r="V209" i="13"/>
  <c r="G213" i="13"/>
  <c r="I213" i="13"/>
  <c r="K213" i="13"/>
  <c r="M213" i="13"/>
  <c r="O213" i="13"/>
  <c r="Q213" i="13"/>
  <c r="V213" i="13"/>
  <c r="G217" i="13"/>
  <c r="I217" i="13"/>
  <c r="K217" i="13"/>
  <c r="M217" i="13"/>
  <c r="O217" i="13"/>
  <c r="Q217" i="13"/>
  <c r="V217" i="13"/>
  <c r="AE223" i="13"/>
  <c r="AF223" i="13"/>
  <c r="G442" i="12"/>
  <c r="BA371" i="12"/>
  <c r="BA339" i="12"/>
  <c r="BA306" i="12"/>
  <c r="BA299" i="12"/>
  <c r="BA267" i="12"/>
  <c r="BA184" i="12"/>
  <c r="BA142" i="12"/>
  <c r="BA100" i="12"/>
  <c r="BA91" i="12"/>
  <c r="BA83" i="12"/>
  <c r="BA78" i="12"/>
  <c r="BA75" i="12"/>
  <c r="BA72" i="12"/>
  <c r="G9" i="12"/>
  <c r="G8" i="12" s="1"/>
  <c r="I9" i="12"/>
  <c r="K9" i="12"/>
  <c r="K8" i="12" s="1"/>
  <c r="O9" i="12"/>
  <c r="Q9" i="12"/>
  <c r="Q8" i="12" s="1"/>
  <c r="V9" i="12"/>
  <c r="V8" i="12" s="1"/>
  <c r="G16" i="12"/>
  <c r="M16" i="12" s="1"/>
  <c r="I16" i="12"/>
  <c r="K16" i="12"/>
  <c r="O16" i="12"/>
  <c r="O8" i="12" s="1"/>
  <c r="Q16" i="12"/>
  <c r="V16" i="12"/>
  <c r="G21" i="12"/>
  <c r="I21" i="12"/>
  <c r="K21" i="12"/>
  <c r="M21" i="12"/>
  <c r="O21" i="12"/>
  <c r="Q21" i="12"/>
  <c r="V21" i="12"/>
  <c r="G26" i="12"/>
  <c r="I26" i="12"/>
  <c r="K26" i="12"/>
  <c r="M26" i="12"/>
  <c r="O26" i="12"/>
  <c r="Q26" i="12"/>
  <c r="V26" i="12"/>
  <c r="G29" i="12"/>
  <c r="I29" i="12"/>
  <c r="I8" i="12" s="1"/>
  <c r="K29" i="12"/>
  <c r="M29" i="12"/>
  <c r="O29" i="12"/>
  <c r="Q29" i="12"/>
  <c r="V29" i="12"/>
  <c r="G34" i="12"/>
  <c r="M34" i="12" s="1"/>
  <c r="I34" i="12"/>
  <c r="K34" i="12"/>
  <c r="O34" i="12"/>
  <c r="Q34" i="12"/>
  <c r="V34" i="12"/>
  <c r="G38" i="12"/>
  <c r="M38" i="12" s="1"/>
  <c r="I38" i="12"/>
  <c r="K38" i="12"/>
  <c r="O38" i="12"/>
  <c r="Q38" i="12"/>
  <c r="V38" i="12"/>
  <c r="G41" i="12"/>
  <c r="M41" i="12" s="1"/>
  <c r="I41" i="12"/>
  <c r="K41" i="12"/>
  <c r="O41" i="12"/>
  <c r="Q41" i="12"/>
  <c r="V41" i="12"/>
  <c r="G45" i="12"/>
  <c r="I45" i="12"/>
  <c r="K45" i="12"/>
  <c r="M45" i="12"/>
  <c r="O45" i="12"/>
  <c r="Q45" i="12"/>
  <c r="V45" i="12"/>
  <c r="G48" i="12"/>
  <c r="I48" i="12"/>
  <c r="K48" i="12"/>
  <c r="M48" i="12"/>
  <c r="O48" i="12"/>
  <c r="Q48" i="12"/>
  <c r="V48" i="12"/>
  <c r="G51" i="12"/>
  <c r="I51" i="12"/>
  <c r="K51" i="12"/>
  <c r="M51" i="12"/>
  <c r="O51" i="12"/>
  <c r="Q51" i="12"/>
  <c r="V51" i="12"/>
  <c r="G56" i="12"/>
  <c r="M56" i="12" s="1"/>
  <c r="I56" i="12"/>
  <c r="K56" i="12"/>
  <c r="O56" i="12"/>
  <c r="Q56" i="12"/>
  <c r="V56" i="12"/>
  <c r="G59" i="12"/>
  <c r="M59" i="12" s="1"/>
  <c r="I59" i="12"/>
  <c r="K59" i="12"/>
  <c r="O59" i="12"/>
  <c r="Q59" i="12"/>
  <c r="V59" i="12"/>
  <c r="G63" i="12"/>
  <c r="M63" i="12" s="1"/>
  <c r="I63" i="12"/>
  <c r="K63" i="12"/>
  <c r="O63" i="12"/>
  <c r="Q63" i="12"/>
  <c r="V63" i="12"/>
  <c r="G68" i="12"/>
  <c r="I68" i="12"/>
  <c r="K68" i="12"/>
  <c r="M68" i="12"/>
  <c r="O68" i="12"/>
  <c r="Q68" i="12"/>
  <c r="V68" i="12"/>
  <c r="G71" i="12"/>
  <c r="I71" i="12"/>
  <c r="K71" i="12"/>
  <c r="M71" i="12"/>
  <c r="O71" i="12"/>
  <c r="Q71" i="12"/>
  <c r="V71" i="12"/>
  <c r="G74" i="12"/>
  <c r="I74" i="12"/>
  <c r="K74" i="12"/>
  <c r="M74" i="12"/>
  <c r="O74" i="12"/>
  <c r="Q74" i="12"/>
  <c r="V74" i="12"/>
  <c r="G77" i="12"/>
  <c r="M77" i="12" s="1"/>
  <c r="I77" i="12"/>
  <c r="K77" i="12"/>
  <c r="O77" i="12"/>
  <c r="Q77" i="12"/>
  <c r="V77" i="12"/>
  <c r="G82" i="12"/>
  <c r="M82" i="12" s="1"/>
  <c r="I82" i="12"/>
  <c r="K82" i="12"/>
  <c r="O82" i="12"/>
  <c r="Q82" i="12"/>
  <c r="V82" i="12"/>
  <c r="G87" i="12"/>
  <c r="M87" i="12" s="1"/>
  <c r="I87" i="12"/>
  <c r="K87" i="12"/>
  <c r="O87" i="12"/>
  <c r="Q87" i="12"/>
  <c r="V87" i="12"/>
  <c r="G90" i="12"/>
  <c r="I90" i="12"/>
  <c r="K90" i="12"/>
  <c r="M90" i="12"/>
  <c r="O90" i="12"/>
  <c r="Q90" i="12"/>
  <c r="V90" i="12"/>
  <c r="G99" i="12"/>
  <c r="I99" i="12"/>
  <c r="K99" i="12"/>
  <c r="M99" i="12"/>
  <c r="O99" i="12"/>
  <c r="Q99" i="12"/>
  <c r="V99" i="12"/>
  <c r="G141" i="12"/>
  <c r="I141" i="12"/>
  <c r="K141" i="12"/>
  <c r="M141" i="12"/>
  <c r="O141" i="12"/>
  <c r="Q141" i="12"/>
  <c r="V141" i="12"/>
  <c r="G183" i="12"/>
  <c r="M183" i="12" s="1"/>
  <c r="I183" i="12"/>
  <c r="K183" i="12"/>
  <c r="O183" i="12"/>
  <c r="Q183" i="12"/>
  <c r="V183" i="12"/>
  <c r="G225" i="12"/>
  <c r="M225" i="12" s="1"/>
  <c r="I225" i="12"/>
  <c r="K225" i="12"/>
  <c r="O225" i="12"/>
  <c r="Q225" i="12"/>
  <c r="V225" i="12"/>
  <c r="G264" i="12"/>
  <c r="M264" i="12" s="1"/>
  <c r="I264" i="12"/>
  <c r="K264" i="12"/>
  <c r="O264" i="12"/>
  <c r="Q264" i="12"/>
  <c r="V264" i="12"/>
  <c r="G266" i="12"/>
  <c r="I266" i="12"/>
  <c r="K266" i="12"/>
  <c r="M266" i="12"/>
  <c r="O266" i="12"/>
  <c r="Q266" i="12"/>
  <c r="V266" i="12"/>
  <c r="G269" i="12"/>
  <c r="I269" i="12"/>
  <c r="K269" i="12"/>
  <c r="M269" i="12"/>
  <c r="O269" i="12"/>
  <c r="Q269" i="12"/>
  <c r="V269" i="12"/>
  <c r="G272" i="12"/>
  <c r="I272" i="12"/>
  <c r="K272" i="12"/>
  <c r="M272" i="12"/>
  <c r="O272" i="12"/>
  <c r="Q272" i="12"/>
  <c r="V272" i="12"/>
  <c r="G275" i="12"/>
  <c r="M275" i="12" s="1"/>
  <c r="I275" i="12"/>
  <c r="K275" i="12"/>
  <c r="O275" i="12"/>
  <c r="Q275" i="12"/>
  <c r="V275" i="12"/>
  <c r="G276" i="12"/>
  <c r="M276" i="12" s="1"/>
  <c r="I276" i="12"/>
  <c r="K276" i="12"/>
  <c r="O276" i="12"/>
  <c r="Q276" i="12"/>
  <c r="V276" i="12"/>
  <c r="G298" i="12"/>
  <c r="M298" i="12" s="1"/>
  <c r="I298" i="12"/>
  <c r="K298" i="12"/>
  <c r="O298" i="12"/>
  <c r="Q298" i="12"/>
  <c r="V298" i="12"/>
  <c r="G303" i="12"/>
  <c r="I303" i="12"/>
  <c r="K303" i="12"/>
  <c r="M303" i="12"/>
  <c r="O303" i="12"/>
  <c r="Q303" i="12"/>
  <c r="V303" i="12"/>
  <c r="G305" i="12"/>
  <c r="I305" i="12"/>
  <c r="K305" i="12"/>
  <c r="M305" i="12"/>
  <c r="O305" i="12"/>
  <c r="Q305" i="12"/>
  <c r="V305" i="12"/>
  <c r="G314" i="12"/>
  <c r="I314" i="12"/>
  <c r="K314" i="12"/>
  <c r="M314" i="12"/>
  <c r="O314" i="12"/>
  <c r="Q314" i="12"/>
  <c r="V314" i="12"/>
  <c r="G318" i="12"/>
  <c r="G317" i="12" s="1"/>
  <c r="I318" i="12"/>
  <c r="K318" i="12"/>
  <c r="K317" i="12" s="1"/>
  <c r="O318" i="12"/>
  <c r="O317" i="12" s="1"/>
  <c r="Q318" i="12"/>
  <c r="Q317" i="12" s="1"/>
  <c r="V318" i="12"/>
  <c r="V317" i="12" s="1"/>
  <c r="G325" i="12"/>
  <c r="M325" i="12" s="1"/>
  <c r="I325" i="12"/>
  <c r="K325" i="12"/>
  <c r="O325" i="12"/>
  <c r="Q325" i="12"/>
  <c r="V325" i="12"/>
  <c r="G330" i="12"/>
  <c r="I330" i="12"/>
  <c r="K330" i="12"/>
  <c r="M330" i="12"/>
  <c r="O330" i="12"/>
  <c r="Q330" i="12"/>
  <c r="V330" i="12"/>
  <c r="G333" i="12"/>
  <c r="I333" i="12"/>
  <c r="K333" i="12"/>
  <c r="M333" i="12"/>
  <c r="O333" i="12"/>
  <c r="Q333" i="12"/>
  <c r="V333" i="12"/>
  <c r="G334" i="12"/>
  <c r="I334" i="12"/>
  <c r="K334" i="12"/>
  <c r="M334" i="12"/>
  <c r="O334" i="12"/>
  <c r="Q334" i="12"/>
  <c r="V334" i="12"/>
  <c r="G335" i="12"/>
  <c r="M335" i="12" s="1"/>
  <c r="I335" i="12"/>
  <c r="I317" i="12" s="1"/>
  <c r="K335" i="12"/>
  <c r="O335" i="12"/>
  <c r="Q335" i="12"/>
  <c r="V335" i="12"/>
  <c r="G336" i="12"/>
  <c r="M336" i="12" s="1"/>
  <c r="I336" i="12"/>
  <c r="K336" i="12"/>
  <c r="O336" i="12"/>
  <c r="Q336" i="12"/>
  <c r="V336" i="12"/>
  <c r="G337" i="12"/>
  <c r="I337" i="12"/>
  <c r="V337" i="12"/>
  <c r="G338" i="12"/>
  <c r="I338" i="12"/>
  <c r="K338" i="12"/>
  <c r="K337" i="12" s="1"/>
  <c r="M338" i="12"/>
  <c r="M337" i="12" s="1"/>
  <c r="O338" i="12"/>
  <c r="O337" i="12" s="1"/>
  <c r="Q338" i="12"/>
  <c r="Q337" i="12" s="1"/>
  <c r="V338" i="12"/>
  <c r="G341" i="12"/>
  <c r="I341" i="12"/>
  <c r="K341" i="12"/>
  <c r="M341" i="12"/>
  <c r="O341" i="12"/>
  <c r="Q341" i="12"/>
  <c r="V341" i="12"/>
  <c r="G344" i="12"/>
  <c r="G343" i="12" s="1"/>
  <c r="I344" i="12"/>
  <c r="I343" i="12" s="1"/>
  <c r="K344" i="12"/>
  <c r="K343" i="12" s="1"/>
  <c r="O344" i="12"/>
  <c r="Q344" i="12"/>
  <c r="Q343" i="12" s="1"/>
  <c r="V344" i="12"/>
  <c r="V343" i="12" s="1"/>
  <c r="G346" i="12"/>
  <c r="M346" i="12" s="1"/>
  <c r="I346" i="12"/>
  <c r="K346" i="12"/>
  <c r="O346" i="12"/>
  <c r="Q346" i="12"/>
  <c r="V346" i="12"/>
  <c r="G348" i="12"/>
  <c r="M348" i="12" s="1"/>
  <c r="I348" i="12"/>
  <c r="K348" i="12"/>
  <c r="O348" i="12"/>
  <c r="O343" i="12" s="1"/>
  <c r="Q348" i="12"/>
  <c r="V348" i="12"/>
  <c r="G350" i="12"/>
  <c r="I350" i="12"/>
  <c r="K350" i="12"/>
  <c r="M350" i="12"/>
  <c r="O350" i="12"/>
  <c r="Q350" i="12"/>
  <c r="V350" i="12"/>
  <c r="G353" i="12"/>
  <c r="I353" i="12"/>
  <c r="K353" i="12"/>
  <c r="M353" i="12"/>
  <c r="O353" i="12"/>
  <c r="Q353" i="12"/>
  <c r="V353" i="12"/>
  <c r="G357" i="12"/>
  <c r="I357" i="12"/>
  <c r="K357" i="12"/>
  <c r="M357" i="12"/>
  <c r="O357" i="12"/>
  <c r="Q357" i="12"/>
  <c r="V357" i="12"/>
  <c r="G359" i="12"/>
  <c r="I359" i="12"/>
  <c r="K359" i="12"/>
  <c r="M359" i="12"/>
  <c r="O359" i="12"/>
  <c r="Q359" i="12"/>
  <c r="V359" i="12"/>
  <c r="G361" i="12"/>
  <c r="M361" i="12" s="1"/>
  <c r="I361" i="12"/>
  <c r="K361" i="12"/>
  <c r="O361" i="12"/>
  <c r="Q361" i="12"/>
  <c r="V361" i="12"/>
  <c r="G363" i="12"/>
  <c r="M363" i="12" s="1"/>
  <c r="I363" i="12"/>
  <c r="K363" i="12"/>
  <c r="O363" i="12"/>
  <c r="Q363" i="12"/>
  <c r="V363" i="12"/>
  <c r="G365" i="12"/>
  <c r="M365" i="12" s="1"/>
  <c r="I365" i="12"/>
  <c r="K365" i="12"/>
  <c r="O365" i="12"/>
  <c r="Q365" i="12"/>
  <c r="V365" i="12"/>
  <c r="G367" i="12"/>
  <c r="I367" i="12"/>
  <c r="K367" i="12"/>
  <c r="M367" i="12"/>
  <c r="O367" i="12"/>
  <c r="Q367" i="12"/>
  <c r="V367" i="12"/>
  <c r="G369" i="12"/>
  <c r="I369" i="12"/>
  <c r="K369" i="12"/>
  <c r="M369" i="12"/>
  <c r="O369" i="12"/>
  <c r="Q369" i="12"/>
  <c r="V369" i="12"/>
  <c r="G370" i="12"/>
  <c r="I370" i="12"/>
  <c r="K370" i="12"/>
  <c r="M370" i="12"/>
  <c r="O370" i="12"/>
  <c r="Q370" i="12"/>
  <c r="V370" i="12"/>
  <c r="G372" i="12"/>
  <c r="M372" i="12" s="1"/>
  <c r="I372" i="12"/>
  <c r="K372" i="12"/>
  <c r="O372" i="12"/>
  <c r="Q372" i="12"/>
  <c r="V372" i="12"/>
  <c r="G373" i="12"/>
  <c r="M373" i="12" s="1"/>
  <c r="I373" i="12"/>
  <c r="K373" i="12"/>
  <c r="O373" i="12"/>
  <c r="Q373" i="12"/>
  <c r="V373" i="12"/>
  <c r="G374" i="12"/>
  <c r="M374" i="12" s="1"/>
  <c r="I374" i="12"/>
  <c r="K374" i="12"/>
  <c r="O374" i="12"/>
  <c r="Q374" i="12"/>
  <c r="V374" i="12"/>
  <c r="G375" i="12"/>
  <c r="I375" i="12"/>
  <c r="K375" i="12"/>
  <c r="M375" i="12"/>
  <c r="O375" i="12"/>
  <c r="Q375" i="12"/>
  <c r="V375" i="12"/>
  <c r="G376" i="12"/>
  <c r="I376" i="12"/>
  <c r="K376" i="12"/>
  <c r="M376" i="12"/>
  <c r="O376" i="12"/>
  <c r="Q376" i="12"/>
  <c r="V376" i="12"/>
  <c r="G377" i="12"/>
  <c r="I377" i="12"/>
  <c r="K377" i="12"/>
  <c r="M377" i="12"/>
  <c r="O377" i="12"/>
  <c r="Q377" i="12"/>
  <c r="V377" i="12"/>
  <c r="G378" i="12"/>
  <c r="M378" i="12" s="1"/>
  <c r="I378" i="12"/>
  <c r="K378" i="12"/>
  <c r="O378" i="12"/>
  <c r="Q378" i="12"/>
  <c r="V378" i="12"/>
  <c r="G379" i="12"/>
  <c r="M379" i="12" s="1"/>
  <c r="I379" i="12"/>
  <c r="K379" i="12"/>
  <c r="O379" i="12"/>
  <c r="Q379" i="12"/>
  <c r="V379" i="12"/>
  <c r="G380" i="12"/>
  <c r="M380" i="12" s="1"/>
  <c r="I380" i="12"/>
  <c r="K380" i="12"/>
  <c r="O380" i="12"/>
  <c r="Q380" i="12"/>
  <c r="V380" i="12"/>
  <c r="G382" i="12"/>
  <c r="I382" i="12"/>
  <c r="K382" i="12"/>
  <c r="M382" i="12"/>
  <c r="O382" i="12"/>
  <c r="Q382" i="12"/>
  <c r="V382" i="12"/>
  <c r="G384" i="12"/>
  <c r="I384" i="12"/>
  <c r="K384" i="12"/>
  <c r="M384" i="12"/>
  <c r="O384" i="12"/>
  <c r="Q384" i="12"/>
  <c r="V384" i="12"/>
  <c r="G385" i="12"/>
  <c r="I385" i="12"/>
  <c r="K385" i="12"/>
  <c r="M385" i="12"/>
  <c r="O385" i="12"/>
  <c r="Q385" i="12"/>
  <c r="V385" i="12"/>
  <c r="G386" i="12"/>
  <c r="M386" i="12" s="1"/>
  <c r="I386" i="12"/>
  <c r="K386" i="12"/>
  <c r="O386" i="12"/>
  <c r="Q386" i="12"/>
  <c r="V386" i="12"/>
  <c r="G387" i="12"/>
  <c r="M387" i="12" s="1"/>
  <c r="I387" i="12"/>
  <c r="K387" i="12"/>
  <c r="O387" i="12"/>
  <c r="Q387" i="12"/>
  <c r="V387" i="12"/>
  <c r="G388" i="12"/>
  <c r="M388" i="12" s="1"/>
  <c r="I388" i="12"/>
  <c r="K388" i="12"/>
  <c r="O388" i="12"/>
  <c r="Q388" i="12"/>
  <c r="V388" i="12"/>
  <c r="G389" i="12"/>
  <c r="I389" i="12"/>
  <c r="K389" i="12"/>
  <c r="M389" i="12"/>
  <c r="O389" i="12"/>
  <c r="Q389" i="12"/>
  <c r="V389" i="12"/>
  <c r="G390" i="12"/>
  <c r="I390" i="12"/>
  <c r="K390" i="12"/>
  <c r="M390" i="12"/>
  <c r="O390" i="12"/>
  <c r="Q390" i="12"/>
  <c r="V390" i="12"/>
  <c r="G391" i="12"/>
  <c r="I391" i="12"/>
  <c r="K391" i="12"/>
  <c r="M391" i="12"/>
  <c r="O391" i="12"/>
  <c r="Q391" i="12"/>
  <c r="V391" i="12"/>
  <c r="G392" i="12"/>
  <c r="M392" i="12" s="1"/>
  <c r="I392" i="12"/>
  <c r="K392" i="12"/>
  <c r="O392" i="12"/>
  <c r="Q392" i="12"/>
  <c r="V392" i="12"/>
  <c r="G393" i="12"/>
  <c r="M393" i="12" s="1"/>
  <c r="I393" i="12"/>
  <c r="K393" i="12"/>
  <c r="O393" i="12"/>
  <c r="Q393" i="12"/>
  <c r="V393" i="12"/>
  <c r="G394" i="12"/>
  <c r="M394" i="12" s="1"/>
  <c r="I394" i="12"/>
  <c r="K394" i="12"/>
  <c r="O394" i="12"/>
  <c r="Q394" i="12"/>
  <c r="V394" i="12"/>
  <c r="G395" i="12"/>
  <c r="I395" i="12"/>
  <c r="K395" i="12"/>
  <c r="M395" i="12"/>
  <c r="O395" i="12"/>
  <c r="Q395" i="12"/>
  <c r="V395" i="12"/>
  <c r="M396" i="12"/>
  <c r="O396" i="12"/>
  <c r="G397" i="12"/>
  <c r="G396" i="12" s="1"/>
  <c r="I397" i="12"/>
  <c r="I396" i="12" s="1"/>
  <c r="K397" i="12"/>
  <c r="K396" i="12" s="1"/>
  <c r="M397" i="12"/>
  <c r="O397" i="12"/>
  <c r="Q397" i="12"/>
  <c r="Q396" i="12" s="1"/>
  <c r="V397" i="12"/>
  <c r="V396" i="12" s="1"/>
  <c r="I404" i="12"/>
  <c r="K404" i="12"/>
  <c r="G405" i="12"/>
  <c r="M405" i="12" s="1"/>
  <c r="M404" i="12" s="1"/>
  <c r="I405" i="12"/>
  <c r="K405" i="12"/>
  <c r="O405" i="12"/>
  <c r="O404" i="12" s="1"/>
  <c r="Q405" i="12"/>
  <c r="Q404" i="12" s="1"/>
  <c r="V405" i="12"/>
  <c r="V404" i="12" s="1"/>
  <c r="G407" i="12"/>
  <c r="V407" i="12"/>
  <c r="G408" i="12"/>
  <c r="I408" i="12"/>
  <c r="I407" i="12" s="1"/>
  <c r="K408" i="12"/>
  <c r="K407" i="12" s="1"/>
  <c r="M408" i="12"/>
  <c r="M407" i="12" s="1"/>
  <c r="O408" i="12"/>
  <c r="O407" i="12" s="1"/>
  <c r="Q408" i="12"/>
  <c r="Q407" i="12" s="1"/>
  <c r="V408" i="12"/>
  <c r="G412" i="12"/>
  <c r="I412" i="12"/>
  <c r="K412" i="12"/>
  <c r="M412" i="12"/>
  <c r="O412" i="12"/>
  <c r="Q412" i="12"/>
  <c r="V412" i="12"/>
  <c r="G415" i="12"/>
  <c r="M415" i="12" s="1"/>
  <c r="M414" i="12" s="1"/>
  <c r="I415" i="12"/>
  <c r="I414" i="12" s="1"/>
  <c r="K415" i="12"/>
  <c r="K414" i="12" s="1"/>
  <c r="O415" i="12"/>
  <c r="O414" i="12" s="1"/>
  <c r="Q415" i="12"/>
  <c r="Q414" i="12" s="1"/>
  <c r="V415" i="12"/>
  <c r="V414" i="12" s="1"/>
  <c r="I422" i="12"/>
  <c r="G423" i="12"/>
  <c r="M423" i="12" s="1"/>
  <c r="I423" i="12"/>
  <c r="K423" i="12"/>
  <c r="K422" i="12" s="1"/>
  <c r="O423" i="12"/>
  <c r="O422" i="12" s="1"/>
  <c r="Q423" i="12"/>
  <c r="Q422" i="12" s="1"/>
  <c r="V423" i="12"/>
  <c r="V422" i="12" s="1"/>
  <c r="G427" i="12"/>
  <c r="I427" i="12"/>
  <c r="K427" i="12"/>
  <c r="M427" i="12"/>
  <c r="O427" i="12"/>
  <c r="Q427" i="12"/>
  <c r="V427" i="12"/>
  <c r="G431" i="12"/>
  <c r="I431" i="12"/>
  <c r="K431" i="12"/>
  <c r="M431" i="12"/>
  <c r="O431" i="12"/>
  <c r="Q431" i="12"/>
  <c r="V431" i="12"/>
  <c r="G436" i="12"/>
  <c r="I436" i="12"/>
  <c r="K436" i="12"/>
  <c r="M436" i="12"/>
  <c r="O436" i="12"/>
  <c r="Q436" i="12"/>
  <c r="V436" i="12"/>
  <c r="G439" i="12"/>
  <c r="M439" i="12" s="1"/>
  <c r="I439" i="12"/>
  <c r="K439" i="12"/>
  <c r="O439" i="12"/>
  <c r="Q439" i="12"/>
  <c r="V439" i="12"/>
  <c r="AE442" i="12"/>
  <c r="AF442" i="12"/>
  <c r="I19" i="1"/>
  <c r="I18" i="1"/>
  <c r="I17" i="1"/>
  <c r="F50" i="1"/>
  <c r="G50" i="1"/>
  <c r="G25" i="1" s="1"/>
  <c r="A25" i="1" s="1"/>
  <c r="H47" i="1"/>
  <c r="I47" i="1" s="1"/>
  <c r="H46" i="1"/>
  <c r="I46" i="1" s="1"/>
  <c r="H45" i="1"/>
  <c r="I45" i="1" s="1"/>
  <c r="H44" i="1"/>
  <c r="I44" i="1" s="1"/>
  <c r="H42" i="1"/>
  <c r="I42" i="1" s="1"/>
  <c r="H41" i="1"/>
  <c r="I41" i="1" s="1"/>
  <c r="H40" i="1"/>
  <c r="I40" i="1" s="1"/>
  <c r="J28" i="1"/>
  <c r="J26" i="1"/>
  <c r="G38" i="1"/>
  <c r="F38" i="1"/>
  <c r="J23" i="1"/>
  <c r="J24" i="1"/>
  <c r="J25" i="1"/>
  <c r="J27" i="1"/>
  <c r="E24" i="1"/>
  <c r="E26" i="1"/>
  <c r="I74" i="1" l="1"/>
  <c r="J73" i="1" s="1"/>
  <c r="J65" i="1"/>
  <c r="J59" i="1"/>
  <c r="J62" i="1"/>
  <c r="J68" i="1"/>
  <c r="J71" i="1"/>
  <c r="J57" i="1"/>
  <c r="J60" i="1"/>
  <c r="J63" i="1"/>
  <c r="J66" i="1"/>
  <c r="J69" i="1"/>
  <c r="J72" i="1"/>
  <c r="J58" i="1"/>
  <c r="J61" i="1"/>
  <c r="J64" i="1"/>
  <c r="J67" i="1"/>
  <c r="J70" i="1"/>
  <c r="H49" i="1"/>
  <c r="I49" i="1" s="1"/>
  <c r="A26" i="1"/>
  <c r="G26" i="1"/>
  <c r="G28" i="1"/>
  <c r="G23" i="1"/>
  <c r="M8" i="18"/>
  <c r="M20" i="18"/>
  <c r="M69" i="17"/>
  <c r="G69" i="17"/>
  <c r="G8" i="17"/>
  <c r="M9" i="17"/>
  <c r="M8" i="17" s="1"/>
  <c r="M233" i="16"/>
  <c r="M260" i="16"/>
  <c r="M8" i="16"/>
  <c r="M163" i="16"/>
  <c r="AF281" i="16"/>
  <c r="M219" i="16"/>
  <c r="M218" i="16" s="1"/>
  <c r="M153" i="16"/>
  <c r="M152" i="16" s="1"/>
  <c r="M132" i="16"/>
  <c r="M131" i="16" s="1"/>
  <c r="G225" i="16"/>
  <c r="G209" i="16"/>
  <c r="G250" i="16"/>
  <c r="M218" i="15"/>
  <c r="M127" i="15"/>
  <c r="M207" i="15"/>
  <c r="M206" i="15" s="1"/>
  <c r="M23" i="15"/>
  <c r="M8" i="15" s="1"/>
  <c r="G127" i="15"/>
  <c r="AF239" i="15"/>
  <c r="M8" i="14"/>
  <c r="M215" i="14"/>
  <c r="M170" i="14"/>
  <c r="M169" i="14" s="1"/>
  <c r="G8" i="14"/>
  <c r="G215" i="14"/>
  <c r="M149" i="13"/>
  <c r="M135" i="13"/>
  <c r="M8" i="13"/>
  <c r="M188" i="13"/>
  <c r="M201" i="13"/>
  <c r="M200" i="13" s="1"/>
  <c r="M18" i="13"/>
  <c r="G188" i="13"/>
  <c r="M422" i="12"/>
  <c r="G414" i="12"/>
  <c r="M318" i="12"/>
  <c r="M317" i="12" s="1"/>
  <c r="M9" i="12"/>
  <c r="M8" i="12" s="1"/>
  <c r="M344" i="12"/>
  <c r="M343" i="12" s="1"/>
  <c r="G422" i="12"/>
  <c r="G404" i="12"/>
  <c r="I21" i="1"/>
  <c r="J49" i="1"/>
  <c r="J47" i="1"/>
  <c r="J45" i="1"/>
  <c r="J43" i="1"/>
  <c r="J41" i="1"/>
  <c r="J39" i="1"/>
  <c r="J50" i="1" s="1"/>
  <c r="J48" i="1"/>
  <c r="J46" i="1"/>
  <c r="J44" i="1"/>
  <c r="J42" i="1"/>
  <c r="J40" i="1"/>
  <c r="H50" i="1"/>
  <c r="J74" i="1" l="1"/>
  <c r="A23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Mottl Tomáš</author>
  </authors>
  <commentList>
    <comment ref="S6" authorId="0" shapeId="0" xr:uid="{2CBBA765-50EC-4723-B639-6A46BDE3CF1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7179B42-F355-479E-AF53-1B975AC1782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Mottl Tomáš</author>
  </authors>
  <commentList>
    <comment ref="S6" authorId="0" shapeId="0" xr:uid="{6E3DB4EF-150E-40BE-BF58-B54E0BA793B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8727989-AACE-496B-ADF2-F60806A694E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Mottl Tomáš</author>
  </authors>
  <commentList>
    <comment ref="S6" authorId="0" shapeId="0" xr:uid="{B5871F86-CC19-40C3-8088-72EA6EB1D14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30E0F0D-781D-4B7F-9896-C976487B931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Mottl Tomáš</author>
  </authors>
  <commentList>
    <comment ref="S6" authorId="0" shapeId="0" xr:uid="{157C7717-8B64-4F22-900D-14EE3026A1B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611068D-81D5-49BD-8CB7-97CC7DB7FA1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Mottl Tomáš</author>
  </authors>
  <commentList>
    <comment ref="S6" authorId="0" shapeId="0" xr:uid="{48C29283-BA51-43BA-8C2E-A858EAA5E80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AE85508-5788-4C52-8F25-C48BF1D82B9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Mottl Tomáš</author>
  </authors>
  <commentList>
    <comment ref="S6" authorId="0" shapeId="0" xr:uid="{D72FE658-34E1-45DF-9C4D-3266B8A3E0F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115FF47-C9F1-464A-BB19-164BBDB7CBA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Mottl Tomáš</author>
  </authors>
  <commentList>
    <comment ref="S6" authorId="0" shapeId="0" xr:uid="{2BD231E7-6B02-4593-9D21-4767835AB53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9CA2A01-5CEE-4F9D-ACE6-FE23F4F1CE7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<sst xmlns="http://schemas.openxmlformats.org/spreadsheetml/2006/main" count="6126" uniqueCount="1129">
  <si>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</si>
  <si>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</si>
  <si>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</si>
  <si>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</si>
  <si>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</si>
  <si>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</si>
  <si>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</si>
  <si>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</si>
  <si>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</si>
  <si>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</si>
  <si>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</si>
  <si>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</si>
  <si>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</si>
  <si>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</si>
  <si>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</si>
  <si>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</si>
  <si>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</si>
  <si>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</si>
  <si>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</si>
  <si>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</si>
  <si>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</si>
  <si>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</si>
  <si>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</si>
  <si>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</si>
  <si>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</si>
  <si>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</si>
  <si>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</si>
  <si>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</si>
  <si>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</si>
  <si>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</si>
  <si>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</si>
  <si>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</si>
  <si>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</si>
  <si>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</si>
  <si>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</si>
  <si>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</si>
  <si>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</si>
  <si>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</si>
  <si>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</si>
  <si>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</si>
  <si>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</si>
  <si>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</si>
  <si>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</si>
  <si>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69801.2</t>
  </si>
  <si>
    <t>Uliční prostor Kollárova a U Polikliniky</t>
  </si>
  <si>
    <t>Město Veselí nad Moravou</t>
  </si>
  <si>
    <t>tř. Masarykova 119</t>
  </si>
  <si>
    <t>Veselí nad Moravou</t>
  </si>
  <si>
    <t>69801</t>
  </si>
  <si>
    <t>00285455</t>
  </si>
  <si>
    <t>CZ00285455</t>
  </si>
  <si>
    <t>Ing. Adolf Jebavý</t>
  </si>
  <si>
    <t>Gorkého 59/9</t>
  </si>
  <si>
    <t>Brno-Veveří</t>
  </si>
  <si>
    <t>60200</t>
  </si>
  <si>
    <t>64313743</t>
  </si>
  <si>
    <t>CZ5705302526</t>
  </si>
  <si>
    <t>Stavba</t>
  </si>
  <si>
    <t>301</t>
  </si>
  <si>
    <t>Kanalizace</t>
  </si>
  <si>
    <t>1</t>
  </si>
  <si>
    <t>Jednotná kanalizace</t>
  </si>
  <si>
    <t>2</t>
  </si>
  <si>
    <t>Deštová kanalizace</t>
  </si>
  <si>
    <t>3</t>
  </si>
  <si>
    <t>Kanalizační přípojky</t>
  </si>
  <si>
    <t>302</t>
  </si>
  <si>
    <t>Vodovod</t>
  </si>
  <si>
    <t>Vodovodní řady</t>
  </si>
  <si>
    <t>Vodovodní přípojky</t>
  </si>
  <si>
    <t>Vnitřní vodovod k zubařům</t>
  </si>
  <si>
    <t>VON</t>
  </si>
  <si>
    <t>Vedlejší a ostatní náklady</t>
  </si>
  <si>
    <t>VON: vodovod a kanalizace</t>
  </si>
  <si>
    <t>Celkem za stavbu</t>
  </si>
  <si>
    <t>CZK</t>
  </si>
  <si>
    <t>Rekapitulace dílů</t>
  </si>
  <si>
    <t>Typ dílu</t>
  </si>
  <si>
    <t>Zemní práce</t>
  </si>
  <si>
    <t>4</t>
  </si>
  <si>
    <t>Vodorovné konstrukce</t>
  </si>
  <si>
    <t>5</t>
  </si>
  <si>
    <t>Komunikace</t>
  </si>
  <si>
    <t>63</t>
  </si>
  <si>
    <t>Podlahy a podlahové konstrukce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</si>
  <si>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</si>
  <si>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</si>
  <si>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</si>
  <si>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</si>
  <si>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</si>
  <si>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</si>
  <si>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</si>
  <si>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</si>
  <si>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</si>
  <si>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</si>
  <si>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</si>
  <si>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</si>
  <si>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</si>
  <si>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</si>
  <si>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721</t>
  </si>
  <si>
    <t>Vnitřní kanalizace</t>
  </si>
  <si>
    <t>767</t>
  </si>
  <si>
    <t>Konstrukce zámečnické</t>
  </si>
  <si>
    <t>M23</t>
  </si>
  <si>
    <t>Montáže potrubí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</si>
  <si>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</si>
  <si>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</si>
  <si>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</si>
  <si>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</si>
  <si>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</si>
  <si>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</si>
  <si>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</si>
  <si>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</si>
  <si>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</si>
  <si>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</si>
  <si>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</si>
  <si>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</si>
  <si>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</si>
  <si>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</si>
  <si>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</si>
  <si>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</si>
  <si>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</si>
  <si>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</si>
  <si>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</si>
  <si>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</si>
  <si>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</si>
  <si>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</si>
  <si>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</si>
  <si>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</si>
  <si>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</si>
  <si>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</si>
  <si>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</si>
  <si>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</si>
  <si>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</si>
  <si>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</si>
  <si>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</si>
  <si>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</si>
  <si>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</si>
  <si>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113106121R00</t>
  </si>
  <si>
    <t>Rozebrání komunikací pro pěší s jakýmkoliv ložem a výplní spár  z betonových nebo kameninových dlaždic nebo tvarovek</t>
  </si>
  <si>
    <t>m2</t>
  </si>
  <si>
    <t>RTS 25/ II</t>
  </si>
  <si>
    <t>Indiv</t>
  </si>
  <si>
    <t>Práce</t>
  </si>
  <si>
    <t>Běžná</t>
  </si>
  <si>
    <t>POL1_</t>
  </si>
  <si>
    <t>s přemístěním hmot na skládku na vzdálenost do 3 m nebo s naložením na dopravní prostředek</t>
  </si>
  <si>
    <t>POP</t>
  </si>
  <si>
    <t xml:space="preserve">rozebrání : </t>
  </si>
  <si>
    <t>VV</t>
  </si>
  <si>
    <t>dlažba parkoviště : 1,20*4,00</t>
  </si>
  <si>
    <t>dlažba chodník : 1,10*9,00</t>
  </si>
  <si>
    <t>1,20*12,00</t>
  </si>
  <si>
    <t>113107315R00</t>
  </si>
  <si>
    <t>Odstranění podkladů nebo krytů z kameniva těženého, v ploše jednotlivě do 50 m2, tloušťka vrstvy 150 mm</t>
  </si>
  <si>
    <t>asfalt chodník : 1,10*6,00</t>
  </si>
  <si>
    <t>113107422R00</t>
  </si>
  <si>
    <t>Odstranění podkladů nebo krytů z kameniva těženého, v ploše jednotlivě nad 50 m2, tloušťka vrstvy 220 mm</t>
  </si>
  <si>
    <t xml:space="preserve">asf před poliklinikou- : </t>
  </si>
  <si>
    <t>lomový kámen : 1,10*28,00</t>
  </si>
  <si>
    <t>1,20*108,00</t>
  </si>
  <si>
    <t>113107525R00</t>
  </si>
  <si>
    <t>Odstranění podkladů nebo krytů z kameniva hrubého drceného, v ploše jednotlivě do 50 m2, tloušťka vrstvy 250 mm</t>
  </si>
  <si>
    <t>dlažba parkování : 1,20*4,00</t>
  </si>
  <si>
    <t>113107608R00</t>
  </si>
  <si>
    <t>Odstranění podkladů nebo krytů z kameniva hrubého drceného, v ploše jednotlivě nad 50 m2, tloušťka vrstvy 80 mm</t>
  </si>
  <si>
    <t>kamenivo tl 80mm : 1,10*28,00</t>
  </si>
  <si>
    <t>113107610R00</t>
  </si>
  <si>
    <t>Odstranění podkladů nebo krytů z kameniva hrubého drceného, v ploše jednotlivě nad 50 m2, tloušťka vrstvy 100 mm</t>
  </si>
  <si>
    <t>asfalt u polikliniky : 1,10*40,00</t>
  </si>
  <si>
    <t>113107614R00</t>
  </si>
  <si>
    <t>Odstranění podkladů nebo krytů z kameniva hrubého drceného, v ploše jednotlivě nad 50 m2, tloušťka vrstvy 140 mm</t>
  </si>
  <si>
    <t>asfalt Kollárova : 1,10*54,00</t>
  </si>
  <si>
    <t>113107617R00</t>
  </si>
  <si>
    <t>Odstranění podkladů nebo krytů z kameniva hrubého drceného, v ploše jednotlivě nad 50 m2, tloušťka vrstvy 170 mm</t>
  </si>
  <si>
    <t>113107620R00</t>
  </si>
  <si>
    <t>Odstranění podkladů nebo krytů z kameniva hrubého drceného, v ploše jednotlivě nad 50 m2, tloušťka vrstvy 200 mm</t>
  </si>
  <si>
    <t>113108309R00</t>
  </si>
  <si>
    <t>Odstranění podkladů nebo krytů živičných, v ploše jednotlivě do 50 m2, tloušťka vrstvy 90 mm</t>
  </si>
  <si>
    <t>113108405R00</t>
  </si>
  <si>
    <t>Odstranění podkladů nebo krytů živičných, v ploše jednotlivě nad 50 m2, tloušťka vrstvy 50 mm</t>
  </si>
  <si>
    <t>litý asfalt tl 40mm : 1,10*28,00</t>
  </si>
  <si>
    <t>113108407R00</t>
  </si>
  <si>
    <t>Odstranění podkladů nebo krytů živičných, v ploše jednotlivě nad 50 m2, tloušťka vrstvy 70 mm</t>
  </si>
  <si>
    <t>113108408R00</t>
  </si>
  <si>
    <t>Odstranění podkladů nebo krytů živičných, v ploše jednotlivě nad 50 m2, tloušťka vrstvy 80 mm</t>
  </si>
  <si>
    <t>113108409R00</t>
  </si>
  <si>
    <t>Odstranění podkladů nebo krytů živičných, v ploše jednotlivě nad 50 m2, tloušťka vrstvy 90 mm</t>
  </si>
  <si>
    <t>makadam tl90mm : 1,10*28,00</t>
  </si>
  <si>
    <t>114211105R00</t>
  </si>
  <si>
    <t>Odstranění trubního vedení ve výkopu z trub betonových, DN 500 mm</t>
  </si>
  <si>
    <t>m</t>
  </si>
  <si>
    <t>s přemístěním suti na hromady na vzdálenost do 5 m nebo s uložením na dopravní prostředek.</t>
  </si>
  <si>
    <t>v místě kolize : 60</t>
  </si>
  <si>
    <t>115101201R00</t>
  </si>
  <si>
    <t>Čerpání vody na dopravní výšku do 10 m  s uvažovaným průměrným přítokem do 500 l/min</t>
  </si>
  <si>
    <t>h</t>
  </si>
  <si>
    <t>na vzdálenost od hladiny vody v jímce po výšku roviny proložené osou nejvyššího bodu výtlačného potrubí. Včetně odpadní potrubí v délce do 20 m.</t>
  </si>
  <si>
    <t>odhad bude fakturováno dle skutečnosti : 960</t>
  </si>
  <si>
    <t>115101301R00</t>
  </si>
  <si>
    <t>Pohotovost záložní čerpací soupravy na dopravní výšku do 10 m  s uvažovaným průměrným přítokem do 500 l/min</t>
  </si>
  <si>
    <t>den</t>
  </si>
  <si>
    <t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t>
  </si>
  <si>
    <t>odhad bude fakturováno dle skutečnosti : 960/24</t>
  </si>
  <si>
    <t>119001411R00</t>
  </si>
  <si>
    <t>Dočasné zajištění podzemního potrubí nebo vedení betonového potrubí  DN  do 200 mm</t>
  </si>
  <si>
    <t>POL1_1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</si>
  <si>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</si>
  <si>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 xml:space="preserve">KŘÍŽENÍ : </t>
  </si>
  <si>
    <t>voda : 2,0*7</t>
  </si>
  <si>
    <t>plyn : 2,00*3</t>
  </si>
  <si>
    <t>119001412R00</t>
  </si>
  <si>
    <t>Dočasné zajištění podzemního potrubí nebo vedení betonového potrubí  DN  přes 200  do 500 mm</t>
  </si>
  <si>
    <t xml:space="preserve">křížení : </t>
  </si>
  <si>
    <t>kanalizace : 2,00*2</t>
  </si>
  <si>
    <t>teplovod : 2,00*3</t>
  </si>
  <si>
    <t>119001421R00</t>
  </si>
  <si>
    <t>Dočasné zajištění kabelů - do počtu 3 kabelů vč dodávky a montáže a uložení kabelů do kabelových, chrániček</t>
  </si>
  <si>
    <t>KABELY : 40,00</t>
  </si>
  <si>
    <t>120001101R00</t>
  </si>
  <si>
    <t>Ztížené vykopávky v horninách jakékoliv třídy</t>
  </si>
  <si>
    <t>m3</t>
  </si>
  <si>
    <t>příplatek k cenám vykopávek za ztížení vykopávky v blízkosti podzemního vedení nebo výbušnin v horninách jakékoliv třídy,</t>
  </si>
  <si>
    <t>kabely : 1,20*1,50*40,00</t>
  </si>
  <si>
    <t>teplovod : 1,20*3,00*2,00*3</t>
  </si>
  <si>
    <t>plyn : 1,20*1,50*2,00*3</t>
  </si>
  <si>
    <t>kanaliizace : 1,20*3,50*2,00*2</t>
  </si>
  <si>
    <t>voda : 1,20*1,50*2,00*6</t>
  </si>
  <si>
    <t>u ŠPJ1-ruční odkop kabely : 1,20*1,50*6,00</t>
  </si>
  <si>
    <t>132101213R00</t>
  </si>
  <si>
    <t>Hloubení rýh šířky přes 60 do 200 cm do 10000 m3, v hornině 1-2, hloubení strojně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</si>
  <si>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</si>
  <si>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Začátek provozního součtu</t>
  </si>
  <si>
    <t xml:space="preserve">  asfalt U polikliniky : </t>
  </si>
  <si>
    <t xml:space="preserve">  1.část : </t>
  </si>
  <si>
    <t xml:space="preserve">  ŠJP1-ŠJP4 : 1,20*(3,85-0,345)*10,00</t>
  </si>
  <si>
    <t xml:space="preserve">  Š991-ŠJP1 : 1,20*(4,10-0,345)*2,00</t>
  </si>
  <si>
    <t xml:space="preserve">  2.část : </t>
  </si>
  <si>
    <t xml:space="preserve">  ŠPJ7-9 : 1,10*(3,22-0,345)*30,00+2,60*1,50*(3,22-0,345)</t>
  </si>
  <si>
    <t xml:space="preserve">  3.část : </t>
  </si>
  <si>
    <t xml:space="preserve">  Š997-ŠPJ10 : 1,20*(3,10-0,345)*10,00+2,60*(3,10-0,345)</t>
  </si>
  <si>
    <t xml:space="preserve">  asfalt před Poliklinikou : </t>
  </si>
  <si>
    <t xml:space="preserve">  ŠJP1-ŠJP4 : 1,20*(3,85-0,43)*109,00+2,60*1,40*(3,85-0,43)*5</t>
  </si>
  <si>
    <t xml:space="preserve">  ŠJP4-ŠJP6 : 1,10*(3,47-0,43)*10,00+2,60*1,50*(3,47-0,43)</t>
  </si>
  <si>
    <t xml:space="preserve">  ŠJP7-9 : 1,10*(3,22-0,43)*18,00</t>
  </si>
  <si>
    <t xml:space="preserve">  asfalt KOLLÁROVA : </t>
  </si>
  <si>
    <t xml:space="preserve">  4.část : </t>
  </si>
  <si>
    <t xml:space="preserve">  Š995-ŠJ912 : 1,10*(2,45-0,40)*54,00+2,60*1,50*(2,45-0,40)*3</t>
  </si>
  <si>
    <t xml:space="preserve">  chodník dlažba : </t>
  </si>
  <si>
    <t xml:space="preserve">  ŠJP1-4 : 1,20*(3,85-0,24)*5,00</t>
  </si>
  <si>
    <t xml:space="preserve">  Š991-ŠJP1 : 1,20*(4,10-0,24)*5,00</t>
  </si>
  <si>
    <t xml:space="preserve">  Š997-ŠPJ10 : 1,20*(3,10-0,24)*2,00</t>
  </si>
  <si>
    <t xml:space="preserve">  Š995-ŠJ912 : 1,10*(2,45-0,24)*9,00</t>
  </si>
  <si>
    <t xml:space="preserve">  asfalt chodník : </t>
  </si>
  <si>
    <t xml:space="preserve">  ŠJP3A-13 : 1,10*(3,71-0,24)*6,00+2,60*1,50*(3,71-0,24)</t>
  </si>
  <si>
    <t xml:space="preserve">  DLAŽBA PARKOVIŠTĚ : </t>
  </si>
  <si>
    <t xml:space="preserve">  3,ČÁST : </t>
  </si>
  <si>
    <t xml:space="preserve">  Š997-ŠP10 : 1,20*(3,10-0,37)*4,00</t>
  </si>
  <si>
    <t xml:space="preserve">  nezpevněno : </t>
  </si>
  <si>
    <t xml:space="preserve">  ŠJP1-4 : 1,20*3,85*1,00</t>
  </si>
  <si>
    <t xml:space="preserve">  Š991-JP1 : 1,20*4,10*8,00</t>
  </si>
  <si>
    <t xml:space="preserve">  3,část : </t>
  </si>
  <si>
    <t xml:space="preserve">  Š997-ŠPJ10 : 1,20*3,10*5,00</t>
  </si>
  <si>
    <t>Konec provozního součtu</t>
  </si>
  <si>
    <t>1138,937*0,2</t>
  </si>
  <si>
    <t>132201213R00</t>
  </si>
  <si>
    <t>Hloubení rýh šířky přes 60 do 200 cm do 10000 m3, v hornině 3, hloubení strojně</t>
  </si>
  <si>
    <t>1138,937*0,6</t>
  </si>
  <si>
    <t>132301213R00</t>
  </si>
  <si>
    <t>Hloubení rýh šířky přes 60 do 200 cm do 10000 m3, v hornině 4, hloubení strojně</t>
  </si>
  <si>
    <t>151101102R00</t>
  </si>
  <si>
    <t>Zřízení pažení a rozepření stěn rýh příložné  pro jakoukoliv mezerovitost, hloubky do 4 m</t>
  </si>
  <si>
    <t>pro podzemní vedení pro všechny šířky rýhy,</t>
  </si>
  <si>
    <t xml:space="preserve">asfalt U polikliniky : </t>
  </si>
  <si>
    <t xml:space="preserve">1.část : </t>
  </si>
  <si>
    <t>ŠJP1-ŠJP4 : 3,85*2*10,00</t>
  </si>
  <si>
    <t>Š991-ŠJP1 : 4,10*2*2,00</t>
  </si>
  <si>
    <t xml:space="preserve">2.část : </t>
  </si>
  <si>
    <t>ŠPJ7-9 : 3,22*2*30,00+1,50*2*3,22</t>
  </si>
  <si>
    <t xml:space="preserve">3.část : </t>
  </si>
  <si>
    <t>Š997-ŠPJ10 : 3,10*2*10,00+1,50*3,10*2</t>
  </si>
  <si>
    <t xml:space="preserve">asfalt před Poliklinikou : </t>
  </si>
  <si>
    <t>ŠJP1-ŠJP4 : 3,85*2*109,00+1,40*3,85*2*5</t>
  </si>
  <si>
    <t>ŠJP4-ŠJP6 : 3,47*2*10,00+1,50*2*3,47*2</t>
  </si>
  <si>
    <t>ŠJP7-9 : 3,22*2*18,00</t>
  </si>
  <si>
    <t xml:space="preserve">asfalt KOLLÁROVA : </t>
  </si>
  <si>
    <t xml:space="preserve">4.část : </t>
  </si>
  <si>
    <t>Š995-ŠJ912 : 2,45*2*54,00+1,50*2,45*2*3</t>
  </si>
  <si>
    <t xml:space="preserve">chodník dlažba : </t>
  </si>
  <si>
    <t>ŠJP1-4 : 3,85*2*5,00</t>
  </si>
  <si>
    <t>Š991-ŠJP1 : 4,10*2*5,00</t>
  </si>
  <si>
    <t>Š997-ŠPJ10 : 3,10*2*2,00</t>
  </si>
  <si>
    <t>Š995-ŠJ912 : 2,45*2*9,00</t>
  </si>
  <si>
    <t xml:space="preserve">asfalt chodník : </t>
  </si>
  <si>
    <t>ŠJP3A-13 : 3,71*2*6,00+1,50*2*3,71</t>
  </si>
  <si>
    <t xml:space="preserve">DLAŽBA PARKOVIŠTĚ : </t>
  </si>
  <si>
    <t xml:space="preserve">3,ČÁST : </t>
  </si>
  <si>
    <t>Š997-ŠP10 : 3,10*2*4,00</t>
  </si>
  <si>
    <t xml:space="preserve">nezpevněno : </t>
  </si>
  <si>
    <t>ŠJP1-4 : 3,85*2*1,00</t>
  </si>
  <si>
    <t>Š991-JP1 : 4,10*2*8,00</t>
  </si>
  <si>
    <t xml:space="preserve">3,část : </t>
  </si>
  <si>
    <t>Š997-ŠPJ10 : 3,10*2*5,00</t>
  </si>
  <si>
    <t>151101112R00</t>
  </si>
  <si>
    <t>Odstranění pažení a rozepření rýh příložné , hloubky do 4 m</t>
  </si>
  <si>
    <t>pro podzemní vedení s uložením materiálu na vzdálenost do 3 m od kraje výkopu,</t>
  </si>
  <si>
    <t>161101102R00</t>
  </si>
  <si>
    <t>Svislé přemístění výkopku z horniny 1 až 4, při hloubce výkopu přes 2,5 do 4 m</t>
  </si>
  <si>
    <t>bez naložení do dopravní nádoby, ale s vyprázdněním dopravní nádoby na hromadu nebo na dopravní prostředek,</t>
  </si>
  <si>
    <t>1138,937*0,55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</si>
  <si>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</si>
  <si>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</si>
  <si>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</si>
  <si>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>celý výkop : 1138,937</t>
  </si>
  <si>
    <t>162701109R00</t>
  </si>
  <si>
    <t>Vodorovné přemístění výkopku příplatek k ceně za každých dalších i započatých 1 000 m přes 10 000 m z horniny 1 až 4</t>
  </si>
  <si>
    <t>1138,937*20</t>
  </si>
  <si>
    <t>171201201R00</t>
  </si>
  <si>
    <t>Uložení sypaniny na dočasnou skládku tak, že na 1 m2 plochy připadá přes 2 m3 výkopku nebo ornice</t>
  </si>
  <si>
    <t>174101101R00</t>
  </si>
  <si>
    <t>Zásyp sypaninou se zhutněním jam, šachet, rýh nebo kolem objektů v těchto vykopávkách</t>
  </si>
  <si>
    <t>z jakékoliv horniny s uložením výkopku po vrstvách,</t>
  </si>
  <si>
    <t xml:space="preserve">zásyp náhraní materiál : </t>
  </si>
  <si>
    <t>výkop : 1138,937</t>
  </si>
  <si>
    <t xml:space="preserve">odečte se vytl kubatura : </t>
  </si>
  <si>
    <t>lože,potrubí DN300,obsyp : -1,10*0,70*127,00</t>
  </si>
  <si>
    <t>lože,potubí DN400,obsyp : -1,20*0,80*161,00</t>
  </si>
  <si>
    <t>ŠACHTY : -2,60*2,60*0,25</t>
  </si>
  <si>
    <t>-0,70*0,70*3,14*(2,45*3+3,22+3,10+3,85*5+3,47*2)</t>
  </si>
  <si>
    <t xml:space="preserve">PROVIZORNÍ ZÁSYP NA PŮVODNÍ TERÉN : </t>
  </si>
  <si>
    <t>asfalt před poliklinikou : 1,10*28,00*0,43</t>
  </si>
  <si>
    <t>1,20*108,00*0,43</t>
  </si>
  <si>
    <t>asfalt u polokliniky : 1,10*40,00*0,345</t>
  </si>
  <si>
    <t>1,20*12,00*0,345</t>
  </si>
  <si>
    <t>asfalt KOLLÁROVA : 1,10*54,00*0,40</t>
  </si>
  <si>
    <t>dlažba parkování : 1,20*4,00*0,37</t>
  </si>
  <si>
    <t>dlažba chodník : 1,10*9,00*0,24</t>
  </si>
  <si>
    <t>1,20*12,00*0,24</t>
  </si>
  <si>
    <t>chodník asfalt : 1,10*6,00*0,24</t>
  </si>
  <si>
    <t>Mezisoučet</t>
  </si>
  <si>
    <t>zásyp po vybouraných konusech šachet : 0,80*0,80*3,14*3,50*2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</si>
  <si>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</si>
  <si>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</si>
  <si>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</si>
  <si>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lpotrubí DN300,obsyp : 1,10*0,60*130,00</t>
  </si>
  <si>
    <t>potubí DN400,obsyp : 1,20*0,70*157,00</t>
  </si>
  <si>
    <t>potubí DN200 : 1,10*0,50*1,00</t>
  </si>
  <si>
    <t>199000002R00</t>
  </si>
  <si>
    <t>Poplatky za skládku horniny 1- 4, skupina 17 05 04 z Katalogu odpadů</t>
  </si>
  <si>
    <t>Cena dle Pískovny Černovice. www.piskovna-cernovice.cz</t>
  </si>
  <si>
    <t>181300010RAB</t>
  </si>
  <si>
    <t>Rozprostření ornice v rovině nebo svahu do 1 : 5 a osetí travou při tloušťce 150 mm, dovoz ornice ze vzdálenosti 1 000 m</t>
  </si>
  <si>
    <t>Agregovaná položka</t>
  </si>
  <si>
    <t>POL2_</t>
  </si>
  <si>
    <t>vč. urovnání ornice, naložení na skládce, vodorovným přemístěním ornice na místo rozprostření, založení trávníku osetím a dodávky travního semene.</t>
  </si>
  <si>
    <t>Včetně přesunu hmot.</t>
  </si>
  <si>
    <t>ŠJP1-4 : 1,20*1,00</t>
  </si>
  <si>
    <t>Š991-JP1 : 1,20*8,00</t>
  </si>
  <si>
    <t>Š997-ŠPJ10 : 1,20*5,00</t>
  </si>
  <si>
    <t>58337213R.</t>
  </si>
  <si>
    <t>Štěrkopísek frakce 0-63-pro zásyp</t>
  </si>
  <si>
    <t>Vlastní</t>
  </si>
  <si>
    <t>Specifikace</t>
  </si>
  <si>
    <t>POL3_</t>
  </si>
  <si>
    <t>pro zásypy : 945,64*1,1*1,3</t>
  </si>
  <si>
    <t>14,06*1,1*1,3</t>
  </si>
  <si>
    <t>451572111R00</t>
  </si>
  <si>
    <t>Lože pod potrubí, stoky a drobné objekty z kameniva drobného těženého 0÷4 mm</t>
  </si>
  <si>
    <t>v otevřeném výkopu,</t>
  </si>
  <si>
    <t>lpotrubí DN300, : 1,10*0,10*130,00</t>
  </si>
  <si>
    <t>potubí DN400, : 1,20*0,10*157,00</t>
  </si>
  <si>
    <t>potubí DN200 : 1,10*0,10*1,00</t>
  </si>
  <si>
    <t>pod bet šachty : 2,60*2,60*0,15*12</t>
  </si>
  <si>
    <t>pod pl šachty : 1,00*1,00*0,10*2</t>
  </si>
  <si>
    <t>452112111R00</t>
  </si>
  <si>
    <t>Osazení betonových dílců pod potrubí prstenců nebo rámůpod poklopy a mříže výšky do 100 mm</t>
  </si>
  <si>
    <t>kus</t>
  </si>
  <si>
    <t>63/4 : 2</t>
  </si>
  <si>
    <t>63/6 : 6</t>
  </si>
  <si>
    <t>63/8 : 4</t>
  </si>
  <si>
    <t>63/10 : 10</t>
  </si>
  <si>
    <t>452311121R00</t>
  </si>
  <si>
    <t>Podkladní a zajišťovací konstrukce z betonu desky pod potrubí, stoky a drobné objekty , z betonu prostého třídy C 8/10</t>
  </si>
  <si>
    <t>z cementu portlandského nebo struskoportlandského, v otevřeném výkopu,</t>
  </si>
  <si>
    <t>pod beton šachty : 2,60*2,60*0,10*12</t>
  </si>
  <si>
    <t>59224346R</t>
  </si>
  <si>
    <t>prstenec vyrovnávací šachetní; betonový; TBW; DN = 625,0 mm; h = 40,0 mm; s = 120,00 mm</t>
  </si>
  <si>
    <t>SPCM</t>
  </si>
  <si>
    <t>59224347.AR</t>
  </si>
  <si>
    <t>prstenec vyrovnávací šachetní; betonový; TBW; DN = 625,0 mm; h = 60,0 mm; s = 120,00 mm</t>
  </si>
  <si>
    <t>59224348.AR</t>
  </si>
  <si>
    <t>prstenec vyrovnávací šachetní; betonový; TBW; DN = 625,0 mm; h = 80,0 mm; s = 120,00 mm</t>
  </si>
  <si>
    <t>59224349.AR</t>
  </si>
  <si>
    <t>prstenec vyrovnávací šachetní; betonový; TBW; DN = 625,0 mm; h = 100,0 mm; s = 120,00 mm</t>
  </si>
  <si>
    <t>591241111R00</t>
  </si>
  <si>
    <t>Kladení dlažby z kostek drobných z kamene, do lože z cementové malty tloušťky 50 mm</t>
  </si>
  <si>
    <t>s provedením lože do 50 mm, s vyplněním spár, s dvojím beraněním a se smetením přebytečného materiálu na krajnici</t>
  </si>
  <si>
    <t>kolem poklopu : 1,00</t>
  </si>
  <si>
    <t>58380120.AR</t>
  </si>
  <si>
    <t>kostka dlažební; žula; 8/10 cm; třída I; štípaná</t>
  </si>
  <si>
    <t>871353121R00</t>
  </si>
  <si>
    <t>Montáž potrubí z trub z plastů těsněných gumovým kroužkem  DN 200 mm</t>
  </si>
  <si>
    <t>v otevřeném výkopu ve sklonu do 20 %,</t>
  </si>
  <si>
    <t>871373121R00</t>
  </si>
  <si>
    <t>Montáž potrubí z trub z plastů těsněných gumovým kroužkem  DN 300 mm</t>
  </si>
  <si>
    <t>871393121R00</t>
  </si>
  <si>
    <t>Montáž potrubí z trub z plastů těsněných gumovým kroužkem  DN 400 mm</t>
  </si>
  <si>
    <t>877373121R00</t>
  </si>
  <si>
    <t>Montáž tvarovek na potrubí z trub z plastů těsněných gumovým kroužkem odbočných DN 300 mm</t>
  </si>
  <si>
    <t>300/200 : 9</t>
  </si>
  <si>
    <t>877393121R00</t>
  </si>
  <si>
    <t>Montáž tvarovek na potrubí z trub z plastů těsněných gumovým kroužkem odbočných DN 400 mm</t>
  </si>
  <si>
    <t>400/150 : 2</t>
  </si>
  <si>
    <t>400/200 : 8</t>
  </si>
  <si>
    <t>892581111R00</t>
  </si>
  <si>
    <t>Zkoušky těsnosti kanalizačního potrubí zkouška těsnosti kanalizačního potrubí vodou  do DN 300 mm</t>
  </si>
  <si>
    <t>vodou nebo vzduchem,</t>
  </si>
  <si>
    <t>892591111R00</t>
  </si>
  <si>
    <t>Zkoušky těsnosti kanalizačního potrubí zkouška těsnosti kanalizačního potrubí vodou  do DN 400 mm</t>
  </si>
  <si>
    <t>892583111R00</t>
  </si>
  <si>
    <t>Zkoušky těsnosti kanalizačního potrubí zabezpečení konců kanalizačního potrubí při tlakových zkouškách vodou  do DN 300 mm</t>
  </si>
  <si>
    <t>úsek</t>
  </si>
  <si>
    <t>892593111R00</t>
  </si>
  <si>
    <t>Zkoušky těsnosti kanalizačního potrubí zabezpečení konců kanalizačního potrubí při tlakových zkouškách vodou  do DN 400 mm</t>
  </si>
  <si>
    <t>892855114R00</t>
  </si>
  <si>
    <t>Kamerové prohlídky potrubí do 200 m</t>
  </si>
  <si>
    <t>130,00+157,00</t>
  </si>
  <si>
    <t>894411231R00</t>
  </si>
  <si>
    <t>Zřízení šachet kanalizačních z betonových dílců na potrubí s obložením dna kameninou nebo kanalizačními cihlami, na potrubí DN přes 300 do 400 mm</t>
  </si>
  <si>
    <t>výšky vstupu do 1,5 m, podkladní deska z betonu B5, montáž a dodávka stupadel,</t>
  </si>
  <si>
    <t>894431112R00</t>
  </si>
  <si>
    <t>Osazení plastových šachet z dílců 600 mm</t>
  </si>
  <si>
    <t>896211111R00</t>
  </si>
  <si>
    <t>Spadiště kanalizační z prostého betonu jednoduché  se dnem z betonu C 25/30, s horním potrubím DN 250 nebo 300 mm</t>
  </si>
  <si>
    <t>z cementu portlandského nebo struskoportlandského výšky vstupu do 0,90 m a základní výšky spadiště 0,60m,</t>
  </si>
  <si>
    <t>899101111RT2</t>
  </si>
  <si>
    <t>Osazení poklopu s rámem do 50 kg, včetně dodávky poklopu A15  NA plast šachtu</t>
  </si>
  <si>
    <t>899104111RT2</t>
  </si>
  <si>
    <t>Osazení poklopu s rámem nad 150 kg, včetně dodávky poklopu šachtového litinový zatížení D400</t>
  </si>
  <si>
    <t>8-01</t>
  </si>
  <si>
    <t>Práce autojeřábu pro osazení šachtových den -12KS</t>
  </si>
  <si>
    <t>kompl</t>
  </si>
  <si>
    <t>877-02</t>
  </si>
  <si>
    <t>D+M Převlečné manžety DN300-200 pro napojení na st potrubí</t>
  </si>
  <si>
    <t>ks</t>
  </si>
  <si>
    <t>877-03</t>
  </si>
  <si>
    <t>D+M Převlečná manžeta DN300-400 pro spojení se st potrubím</t>
  </si>
  <si>
    <t>877-04</t>
  </si>
  <si>
    <t>D+M Převlečná manžeta DN400-500 pro spojení se st potrubím</t>
  </si>
  <si>
    <t>28614547R</t>
  </si>
  <si>
    <t>Trubka plastová pro venkovní kanalizaci spoj: hrdlový; potrubí: vícevrstvé; skladba: PP-HM - PP-HM - PP-HM; povrch: hladký; DN = 200; de = 200,0 mm; tl. stěny = 6,8 mm; l = 1 000 mm; SN 10</t>
  </si>
  <si>
    <t>RTS 25/ I</t>
  </si>
  <si>
    <t>28614555R</t>
  </si>
  <si>
    <t>Trubka plastová pro venkovní kanalizaci spoj: hrdlový; potrubí: vícevrstvé; skladba: PP-HM - PP-HM - PP-HM; povrch: hladký; DN = 300; de = 315,0 mm; tl. stěny = 10,7 mm; l = 6 000 mm; SN 10</t>
  </si>
  <si>
    <t>130,00*1,015/6,00</t>
  </si>
  <si>
    <t>28614558R</t>
  </si>
  <si>
    <t>Trubka plastová pro venkovní kanalizaci spoj: hrdlový; potrubí: vícevrstvé; skladba: PP-HM - PP-HM - PP-HM; povrch: hladký; DN = 400; de = 400,0 mm; tl. stěny = 13,6 mm; l = 6 000 mm; SN 10</t>
  </si>
  <si>
    <t>57,00*1,015/6,00</t>
  </si>
  <si>
    <t>28654575R</t>
  </si>
  <si>
    <t>Odbočka plastová pro venkovní kanalizaci typ: jednoduchá, redukovaná; spoj: hrdlový; potrubí: jednovrstvé; materiál: PP-HM; povrch: hladký; úhel = 45,0 °; DN = 300; DN3 = 200; SN 16</t>
  </si>
  <si>
    <t>28654579R</t>
  </si>
  <si>
    <t>Odbočka plastová pro venkovní kanalizaci typ: jednoduchá, redukovaná; spoj: hrdlový; potrubí: jednovrstvé; materiál: PP-HM; povrch: hladký; úhel = 45,0 °; DN = 400; DN3 = 150; SN 16</t>
  </si>
  <si>
    <t>28654580R</t>
  </si>
  <si>
    <t>Odbočka plastová pro venkovní kanalizaci typ: jednoduchá, redukovaná; spoj: hrdlový; potrubí: jednovrstvé; materiál: PP-HM; povrch: hladký; úhel = 45,0 °; DN = 400; DN3 = 200; SN 16</t>
  </si>
  <si>
    <t>28697122.AR</t>
  </si>
  <si>
    <t>Díl plastový šachtový - roura korugovaná bez hrdla; materiál: PP; tvar: kruhový; dl = 3 000 mm; průměr = 600 mm</t>
  </si>
  <si>
    <t>286971520R</t>
  </si>
  <si>
    <t>Díl plastový šachtový - dno výkyvné průtočné 0°, pro KG DN 315, 1x vtok 1x výtok; materiál: PP; tvar: kruhový; průměr = 600 mm; v = 705 mm</t>
  </si>
  <si>
    <t>28697160R</t>
  </si>
  <si>
    <t>Příslušenství šachty - těsnění EPDM pro teleskop/betonový prstenec, DN 600</t>
  </si>
  <si>
    <t>59224329.AR</t>
  </si>
  <si>
    <t>konus šachetní; železobetonový; TBR; d = 1 200,0 mm; DN = 1 000,0 mm; DN 2 = 625 mm; h = 580 mm; počet stupadel 2; ocelové s PE povlakem, kapsové</t>
  </si>
  <si>
    <t>59224358.AR</t>
  </si>
  <si>
    <t>skruž železobetonová TBS; DN = 1 000,0 mm; h = 250,0 mm; s = 120,00 mm; počet stupadel 1; ocelové s PE povlakem; beton C 40/50</t>
  </si>
  <si>
    <t>59224361.AR</t>
  </si>
  <si>
    <t>skruž železobetonová TBS; DN = 1 000,0 mm; h = 500,0 mm; s = 120,00 mm; počet stupadel 2; ocelové s PE povlakem; beton C 40/50</t>
  </si>
  <si>
    <t>59224364.AR</t>
  </si>
  <si>
    <t>skruž železobetonová TBS; DN = 1 000,0 mm; h = 1 000,0 mm; s = 120,00 mm; počet stupadel 4; ocelové s PE povlakem; beton C 40/50</t>
  </si>
  <si>
    <t>59224366.AR</t>
  </si>
  <si>
    <t>dno šachetní přímé; železobeton; TBZ; DN = 1 000,0 mm; D odtoku do 400 mm; h = 600 mm; t = 150 mm; beton C 40/50</t>
  </si>
  <si>
    <t>59224373.AR</t>
  </si>
  <si>
    <t>Příslušenství šachty - těsnění elastomerové DN 1000</t>
  </si>
  <si>
    <t>919735112R00</t>
  </si>
  <si>
    <t>Řezání stávajících krytů nebo podkladů živičných, hloubky přes 50 do 100 mm</t>
  </si>
  <si>
    <t>včetně spotřeby vody</t>
  </si>
  <si>
    <t>asfalt před poliklinikou : 108,00*2+28,00*2</t>
  </si>
  <si>
    <t>asfalt u polikliniky : 40,00*2+12,00*2</t>
  </si>
  <si>
    <t>asfalt Kollárova : 54,00*2</t>
  </si>
  <si>
    <t>asfalt chodník : 6,00*2</t>
  </si>
  <si>
    <t>936452116R00</t>
  </si>
  <si>
    <t>Výplň cementopopílkovou suspenzí  potrubí 1,0 MPa, DN 400</t>
  </si>
  <si>
    <t xml:space="preserve">m     </t>
  </si>
  <si>
    <t>stávající potrubí : 150,00</t>
  </si>
  <si>
    <t>962042321R00</t>
  </si>
  <si>
    <t>Bourání kci z betonu prostého</t>
  </si>
  <si>
    <t>stáv šachty celé-6ks : 0,80*0,80*3,14*0,25*6</t>
  </si>
  <si>
    <t>(0,80*0,80*3,14-0,65*0,65*3,14)*3,50*6</t>
  </si>
  <si>
    <t>stáv šachty-konus-2ks : (0,80*0,80*3,14-0,65*0,65*3,14)*0,60*2</t>
  </si>
  <si>
    <t>976085311R00</t>
  </si>
  <si>
    <t>Vybourání madel, objímek, rámů, mříží apod. kanalizačních rámů litinových, z rýhovaného plechu nebo betonových včetně poklopů nebo mříží  plochy do 0,6 m2</t>
  </si>
  <si>
    <t>st šachty : 6+2</t>
  </si>
  <si>
    <t>998276101R00</t>
  </si>
  <si>
    <t>Přesun hmot pro trubní vedení z trub plastových nebo sklolaminátových v otevřeném výkopu</t>
  </si>
  <si>
    <t>t</t>
  </si>
  <si>
    <t>vodovodu nebo kanalizace ražené nebo hloubené (827 1.1, 827 1.9, 827 2.1, 827 2.9), drobných objektů</t>
  </si>
  <si>
    <t>na vzdálenost 15 m od hrany výkopu nebo od okraje šachty</t>
  </si>
  <si>
    <t xml:space="preserve">Hmotnosti z položek s pořadovými čísly: : </t>
  </si>
  <si>
    <t xml:space="preserve">18,19,24,31,33,35,36,37,38,39,40,41,42,43,44,45,46,47,48,49,52,53,55,57,58,63,64,65,66,67,68,69,70, : </t>
  </si>
  <si>
    <t xml:space="preserve">71,72,73,74,75,76,77,78,79,81,83, : </t>
  </si>
  <si>
    <t>Součet: : 2893,08005</t>
  </si>
  <si>
    <t>979082213R00</t>
  </si>
  <si>
    <t>Vodorovná doprava suti po suchu bez naložení, ale se složením a hrubým urovnáním na vzdálenost do 1 km</t>
  </si>
  <si>
    <t>POL1_9</t>
  </si>
  <si>
    <t xml:space="preserve">Demontážní hmotnosti z položek s pořadovými čísly: : </t>
  </si>
  <si>
    <t xml:space="preserve">1,2,3,4,5,6,7,8,9,10,11,12,13,14,15,82,83, : </t>
  </si>
  <si>
    <t>Součet: : 336,80056</t>
  </si>
  <si>
    <t>979082219R00</t>
  </si>
  <si>
    <t>Vodorovná doprava suti po suchu příplatek k ceně za každý další i započatý 1 km přes 1 km</t>
  </si>
  <si>
    <t>Součet: : 9767,21618</t>
  </si>
  <si>
    <t>979087212R00</t>
  </si>
  <si>
    <t>Nakládání na dopravní prostředky suti</t>
  </si>
  <si>
    <t>pro vodorovnou dopravu</t>
  </si>
  <si>
    <t>979990121R00</t>
  </si>
  <si>
    <t>Poplatek za uložení suti - asfaltové směsi neobsahující dehet</t>
  </si>
  <si>
    <t>kategorie 17 03 02</t>
  </si>
  <si>
    <t>asfalty : 6,60*0,198+160,40*0,11+59,40*0,154+58,40*0,176+160,40*0,198</t>
  </si>
  <si>
    <t>979999973R00</t>
  </si>
  <si>
    <t>Poplatek za uložení, zemina a kamení,  , skupina 17 05 04 z Katalogu odpadů</t>
  </si>
  <si>
    <t>sut bez asfaltu : 336,80-70,136</t>
  </si>
  <si>
    <t>SUM</t>
  </si>
  <si>
    <t>Poznámky uchazeče k zadání</t>
  </si>
  <si>
    <t>POPUZIV</t>
  </si>
  <si>
    <t>END</t>
  </si>
  <si>
    <t>113107322R00</t>
  </si>
  <si>
    <t>Odstranění podkladů nebo krytů z kameniva těženého, v ploše jednotlivě do 50 m2, tloušťka vrstvy 220 mm</t>
  </si>
  <si>
    <t>asfalt před poliklinikou : 1,10*12,00</t>
  </si>
  <si>
    <t>113107508R00</t>
  </si>
  <si>
    <t>Odstranění podkladů nebo krytů z kameniva hrubého drceného, v ploše jednotlivě do 50 m2, tloušťka vrstvy 80 mm</t>
  </si>
  <si>
    <t>asfalt u polikliniky : 1,10*67,00</t>
  </si>
  <si>
    <t>ssfalt Kollárova : 1,10*50,00</t>
  </si>
  <si>
    <t>113108305R00</t>
  </si>
  <si>
    <t>Odstranění podkladů nebo krytů živičných, v ploše jednotlivě do 50 m2, tloušťka vrstvy 50 mm</t>
  </si>
  <si>
    <t xml:space="preserve">rozebrání-makadam : </t>
  </si>
  <si>
    <t>114211103R00</t>
  </si>
  <si>
    <t>Odstranění trubního vedení ve výkopu z trub betonových, DN 300 mm</t>
  </si>
  <si>
    <t>v případě kolize : 20,00</t>
  </si>
  <si>
    <t>odhad bude fakturováno dle skutečnosti : 600</t>
  </si>
  <si>
    <t>odhad bude fakturováno dle skutečnosti : 600/24</t>
  </si>
  <si>
    <t>plyn : 2,00</t>
  </si>
  <si>
    <t>kanalizace : 2,00</t>
  </si>
  <si>
    <t>kanalizace : 1,10*3,00*2,00</t>
  </si>
  <si>
    <t>plyn : 1,10*2,00*2,00</t>
  </si>
  <si>
    <t>kabely : 1,10*1,50*16,00</t>
  </si>
  <si>
    <t>132101212R00</t>
  </si>
  <si>
    <t>Hloubení rýh šířky přes 60 do 200 cm do 1000 m3, v hornině 1-2, hloubení strojně</t>
  </si>
  <si>
    <t xml:space="preserve">  asfalt ped poliklinikou : </t>
  </si>
  <si>
    <t xml:space="preserve">  1.část ŠJP4-ŠDP2 : 1,10*(3,69-0,43)*12,00+2,60*1,50*(3,75-0,43)*2</t>
  </si>
  <si>
    <t xml:space="preserve">  asfalt u polikliniky : </t>
  </si>
  <si>
    <t xml:space="preserve">  2.část ŠJP8-ŠDP3 : 1,10*(2,42-0,345)*67,00+2,60*1,50*(2,00-0,345)</t>
  </si>
  <si>
    <t xml:space="preserve">  asfalt Kollárova : </t>
  </si>
  <si>
    <t xml:space="preserve">  4.část : 1,10*(2,00-0,40)*50,00+2,60*1,50*(2,00-0,40)</t>
  </si>
  <si>
    <t>322,55*0,2</t>
  </si>
  <si>
    <t>132201212R00</t>
  </si>
  <si>
    <t>Hloubení rýh šířky přes 60 do 200 cm do 1000 m3, v hornině 3, hloubení strojně</t>
  </si>
  <si>
    <t>322,55*0,6</t>
  </si>
  <si>
    <t>132301212R00</t>
  </si>
  <si>
    <t>Hloubení rýh šířky přes 60 do 200 cm do 1000 m3, v hornině 4, hloubení strojně</t>
  </si>
  <si>
    <t xml:space="preserve">asfalt ped poliklinikou : </t>
  </si>
  <si>
    <t>1.část ŠJP4-ŠDP2 : 3,69*2*12,00+1,50*2*3,75*2</t>
  </si>
  <si>
    <t xml:space="preserve">asfalt u polikliniky : </t>
  </si>
  <si>
    <t>2.část ŠJP8-ŠDP3 : 2,42*2*67,00+1,50*2*2,00</t>
  </si>
  <si>
    <t xml:space="preserve">asfalt Kollárova : </t>
  </si>
  <si>
    <t>4.část : 2,00*2*50,00+1,50*2*2,00</t>
  </si>
  <si>
    <t>322,55*0,55</t>
  </si>
  <si>
    <t>celý výkop : 322,55</t>
  </si>
  <si>
    <t>322,55*20</t>
  </si>
  <si>
    <t>výkop : 322,55</t>
  </si>
  <si>
    <t>lože,potrubí DN300,obsyp : -1,10*0,70*129,00</t>
  </si>
  <si>
    <t>šachty : -2,60*2,60*0,25</t>
  </si>
  <si>
    <t>-0,70*0,70*3,14*(3,75+2,00*2)</t>
  </si>
  <si>
    <t xml:space="preserve">provizorní zásyp na kotu původního terénu : </t>
  </si>
  <si>
    <t>asfalt před polikl : 1,10*12,00*0,43</t>
  </si>
  <si>
    <t>asfalt u polikliniky : 1,10*0,345*67,00</t>
  </si>
  <si>
    <t>asfalt KOLLÁROVA : 1,10*0,40*50,00</t>
  </si>
  <si>
    <t>1,10*0,60*129,00</t>
  </si>
  <si>
    <t>křížení 16,00 : 16,00</t>
  </si>
  <si>
    <t>Štěrkopísek frakce 0-63 PRO ZÁSYPY</t>
  </si>
  <si>
    <t>PRO ZÁSYPY : 262,70*1,1*1,3</t>
  </si>
  <si>
    <t>pod potrubí : 1,10*0,10*129,00</t>
  </si>
  <si>
    <t>pod bet šachty : 2,60*2,60*0,15*3</t>
  </si>
  <si>
    <t>pod plast šachty : 1,00*1,00*0,10</t>
  </si>
  <si>
    <t>63/4 : 1</t>
  </si>
  <si>
    <t>63/2 : 2</t>
  </si>
  <si>
    <t>pod beton šachty : 2,60*2,60*0,10*3</t>
  </si>
  <si>
    <t>300/200 : 7</t>
  </si>
  <si>
    <t>894411221R00</t>
  </si>
  <si>
    <t>Zřízení šachet kanalizačních z betonových dílců na potrubí s obložením dna kameninou nebo kanalizačními cihlami, na potrubí DN přes 200 do 300 mm</t>
  </si>
  <si>
    <t>Osazení poklopů litinových a ocelových včetně dodávky poklopu litinového s rámem   šachtového D 650 mm</t>
  </si>
  <si>
    <t>Práce autojeřábu pro osazení šachtových den -3KS</t>
  </si>
  <si>
    <t>Osazení poklopu s rámem do 50 kg, včetně dodávky poklopu B125  NA plast šachtu</t>
  </si>
  <si>
    <t>129,00*1,015/6,00</t>
  </si>
  <si>
    <t>před poliklinikou : 12,00*2</t>
  </si>
  <si>
    <t>u polikliniky : 67,00*2</t>
  </si>
  <si>
    <t>Kollárova : 50,00*2</t>
  </si>
  <si>
    <t>stáv šachty celé-6ks : 0,80*0,80*3,14*0,25*4</t>
  </si>
  <si>
    <t>(0,80*0,80*3,14-0,65*0,65*3,14)*3,50*4</t>
  </si>
  <si>
    <t xml:space="preserve">14,15,20,27,29,30,31,32,33,34,35,36,37,39,41,43,46,47,48,49,50,51,52,53,54,55,56,57,59,61, : </t>
  </si>
  <si>
    <t>Součet: : 852,73158</t>
  </si>
  <si>
    <t>sut : 144,18-25,72</t>
  </si>
  <si>
    <t>asfalty : 13,20*0,11</t>
  </si>
  <si>
    <t>55,00*0,154</t>
  </si>
  <si>
    <t>73,70*0,179</t>
  </si>
  <si>
    <t>13,20*0,198</t>
  </si>
  <si>
    <t xml:space="preserve">1,2,3,4,5,6,7,8,9,10,11,60,61, : </t>
  </si>
  <si>
    <t>Součet: : 146,80258</t>
  </si>
  <si>
    <t>Součet: : 4257,27482</t>
  </si>
  <si>
    <t>rozebrání asf chodník : 0,90*10,00</t>
  </si>
  <si>
    <t>asfalt před poliklinikou : 0,90*13,00</t>
  </si>
  <si>
    <t>113107514R00</t>
  </si>
  <si>
    <t>Odstranění podkladů nebo krytů z kameniva hrubého drceného, v ploše jednotlivě do 50 m2, tloušťka vrstvy 140 mm</t>
  </si>
  <si>
    <t>rozebrání Kollárova : 0,90*3,00</t>
  </si>
  <si>
    <t>113107520R00</t>
  </si>
  <si>
    <t>Odstranění podkladů nebo krytů z kameniva hrubého drceného, v ploše jednotlivě do 50 m2, tloušťka vrstvy 200 mm</t>
  </si>
  <si>
    <t>113108307R00</t>
  </si>
  <si>
    <t>Odstranění podkladů nebo krytů živičných, v ploše jednotlivě do 50 m2, tloušťka vrstvy 70 mm</t>
  </si>
  <si>
    <t>asfalt před poliklinikou-makadam : 0,90*13,00</t>
  </si>
  <si>
    <t>kabely : 0,90*1,50*10,00</t>
  </si>
  <si>
    <t xml:space="preserve">  pr hloubka výkopu 2,90m : </t>
  </si>
  <si>
    <t xml:space="preserve">  asfalt před poliklinikou : 0,90*(2,90-0,43)*13,00</t>
  </si>
  <si>
    <t xml:space="preserve">  asfalt Kollárova : 0,90*(2,90-0,40)*3,00</t>
  </si>
  <si>
    <t xml:space="preserve">  ASFALT CHODNÍK : 0,90*(2,90-0,24)*10,00</t>
  </si>
  <si>
    <t xml:space="preserve">  NEZPEVNĚNO : 0,90*2,90*22,50</t>
  </si>
  <si>
    <t>118,314*0,2</t>
  </si>
  <si>
    <t>118,314*0,6</t>
  </si>
  <si>
    <t>139601101R00</t>
  </si>
  <si>
    <t>Ruční výkop jam, rýh a šachet v horninách 1 a 2</t>
  </si>
  <si>
    <t>s přehozením na vzdálenost do 5 m nebo s naložením na ruční dopravní prostředek</t>
  </si>
  <si>
    <t xml:space="preserve">  RUČNÍvýkop do hloubky st kanalizace pro nasondování všech st kanal přípojek : </t>
  </si>
  <si>
    <t xml:space="preserve">  poliklinika : 0,90*4,10*56,00</t>
  </si>
  <si>
    <t xml:space="preserve">  nemocnice : 0,90*3,20*34,00</t>
  </si>
  <si>
    <t xml:space="preserve">  ZŠ : 0,90*2,10*37,00</t>
  </si>
  <si>
    <t>304,56*0,2</t>
  </si>
  <si>
    <t>139601102R00</t>
  </si>
  <si>
    <t>Ruční výkop jam, rýh a šachet v hornině 3</t>
  </si>
  <si>
    <t>304,56*0,6</t>
  </si>
  <si>
    <t>139601103R00</t>
  </si>
  <si>
    <t>Ruční výkop jam, rýh a šachet v hornině 4</t>
  </si>
  <si>
    <t xml:space="preserve">  NEZPEVNĚNO : 0,90*2,90*22,80</t>
  </si>
  <si>
    <t>119,09*0,2</t>
  </si>
  <si>
    <t>pro přípojky : 2,90*2*48,50</t>
  </si>
  <si>
    <t>pro nasondování přípojek : 4,10*2*56,00</t>
  </si>
  <si>
    <t>3,20*2*34,00</t>
  </si>
  <si>
    <t>2,10*2*37,00</t>
  </si>
  <si>
    <t>118,34*0,55</t>
  </si>
  <si>
    <t>304,56*0,55</t>
  </si>
  <si>
    <t xml:space="preserve">pr hloubka výkopu 2,90m : </t>
  </si>
  <si>
    <t xml:space="preserve">celý výkop : </t>
  </si>
  <si>
    <t>asfalt před poliklinikou : 0,90*(2,90-0,43)*13,00</t>
  </si>
  <si>
    <t>asfalt Kollárova : 0,90*(2,90-0,40)*3,00</t>
  </si>
  <si>
    <t>ASFALT CHODNÍK : 0,90*(2,90-0,24)*10,00</t>
  </si>
  <si>
    <t>NEZPEVNĚNO : 0,90*2,90*22,50</t>
  </si>
  <si>
    <t>118,314*20</t>
  </si>
  <si>
    <t xml:space="preserve">přípojky-zásyp štěrkopískem : </t>
  </si>
  <si>
    <t>loře,potrubí DN150,obsyp : -0,90*0,55*17,00</t>
  </si>
  <si>
    <t>lože,potrubí DN200,obsyp : -0,90*00,60*31,50</t>
  </si>
  <si>
    <t xml:space="preserve">provizorní zásyp na pův kotu : </t>
  </si>
  <si>
    <t>před poliklinikou : 0,90*0,43*13,00</t>
  </si>
  <si>
    <t>Kollárova : 0,90*0,40*3,00</t>
  </si>
  <si>
    <t>asfalt chodník : 0,90*0,24*10,00</t>
  </si>
  <si>
    <t xml:space="preserve">zpětný zásyp vykopanou zeminou : </t>
  </si>
  <si>
    <t xml:space="preserve">RUČNÍvýkop do hloubky st kanalizace pro nasondování všech st kanal přípojek : </t>
  </si>
  <si>
    <t>poliklinika : 0,90*4,10*56,00</t>
  </si>
  <si>
    <t>nemocnice : 0,90*3,20*34,00</t>
  </si>
  <si>
    <t>ZŠ : 0,90*2,10*37,00</t>
  </si>
  <si>
    <t>DN150 : 0,90*0,45*17,00</t>
  </si>
  <si>
    <t>DN200 : 0,90*0,50*31,50</t>
  </si>
  <si>
    <t xml:space="preserve">přípojky : </t>
  </si>
  <si>
    <t>nezpevněno : 0,90*22,50</t>
  </si>
  <si>
    <t>poliklinika : 0,90*56,00</t>
  </si>
  <si>
    <t>nemocnice : 0,90*34,00</t>
  </si>
  <si>
    <t>ZŠ : 0,90*37,00</t>
  </si>
  <si>
    <t>pro zásypy : 101,16*1,1*1,3</t>
  </si>
  <si>
    <t>pod potrubí : 0,90*0,10*48,50</t>
  </si>
  <si>
    <t>pod šachty : 1,00*1,00*0,10*4</t>
  </si>
  <si>
    <t>871313121R00</t>
  </si>
  <si>
    <t>Montáž potrubí z trub z plastů těsněných gumovým kroužkem  DN 150 mm</t>
  </si>
  <si>
    <t>877313122R00</t>
  </si>
  <si>
    <t>Montáž tvarovek na potrubí z trub z plastů těsněných gumovým kroužkem přesuvek DN 150 mm</t>
  </si>
  <si>
    <t>877353122R00</t>
  </si>
  <si>
    <t>Montáž tvarovek na potrubí z trub z plastů těsněných gumovým kroužkem přesuvek DN 200 mm</t>
  </si>
  <si>
    <t>877313123R00</t>
  </si>
  <si>
    <t>Montáž tvarovek na potrubí z trub z plastů těsněných gumovým kroužkem jednoosých DN 150 mm</t>
  </si>
  <si>
    <t>PK45/150 : 4</t>
  </si>
  <si>
    <t>877353123R00</t>
  </si>
  <si>
    <t>Montáž tvarovek na potrubí z trub z plastů těsněných gumovým kroužkem jednoosých DN 200 mm</t>
  </si>
  <si>
    <t>PPK45/200 : 4</t>
  </si>
  <si>
    <t>892855112R00</t>
  </si>
  <si>
    <t>Kamerové prohlídky potrubí do 50 m</t>
  </si>
  <si>
    <t>Osazení poklopu s rámem do 50 kg, včetně dodávky  B125 NA plast šachtu</t>
  </si>
  <si>
    <t>28614545R</t>
  </si>
  <si>
    <t>Trubka plastová pro venkovní kanalizaci spoj: hrdlový; potrubí: vícevrstvé; skladba: PP-HM - PP-HM - PP-HM; povrch: hladký; DN = 150; de = 160,0 mm; tl. stěny = 5,5 mm; l = 3 000 mm; SN 10</t>
  </si>
  <si>
    <t>17,00*1,015/3,00</t>
  </si>
  <si>
    <t>28614548R</t>
  </si>
  <si>
    <t>Trubka plastová pro venkovní kanalizaci spoj: hrdlový; potrubí: vícevrstvé; skladba: PP-HM - PP-HM - PP-HM; povrch: hladký; DN = 200; de = 200,0 mm; tl. stěny = 6,8 mm; l = 3 000 mm; SN 10</t>
  </si>
  <si>
    <t>31,50*1,015/3,00</t>
  </si>
  <si>
    <t>28654600R</t>
  </si>
  <si>
    <t>Koleno plastové pro venkovní kanalizaci typ: jednoznačné; spoj: hrdlový; potrubí: jednovrstvé; materiál: PP-HM; povrch: hladký; úhel = 45,0 °; DN = 150; SN 16</t>
  </si>
  <si>
    <t>28654604R</t>
  </si>
  <si>
    <t>Koleno plastové pro venkovní kanalizaci typ: jednoznačné; spoj: hrdlový; potrubí: jednovrstvé; materiál: PP-HM; povrch: hladký; úhel = 45,0 °; DN = 200; SN 16</t>
  </si>
  <si>
    <t>28654624R</t>
  </si>
  <si>
    <t>Spojka plastová pro venkovní kanalizaci typ: přesuvná, jednoznačná; spoj: hrdlový; materiál: PP-HM; povrch: hladký; DN = 150; těsnění: SBR; příslušenství: opěrný kroužek; SN 16</t>
  </si>
  <si>
    <t>28654625R</t>
  </si>
  <si>
    <t>Spojka plastová pro venkovní kanalizaci typ: přesuvná, jednoznačná; spoj: hrdlový; materiál: PP-HM; povrch: hladký; DN = 200; těsnění: SBR; příslušenství: opěrný kroužek; SN 16</t>
  </si>
  <si>
    <t>286971501R</t>
  </si>
  <si>
    <t>Díl plastový šachtový - dno výkyvné průtočné 0°, pro KG DN 160, 1x vtok 1x výtok; materiál: PP; tvar: kruhový; průměr = 600 mm; v = 646 mm</t>
  </si>
  <si>
    <t>asfalt před poliklinikou : 13,00*2</t>
  </si>
  <si>
    <t>asfalt Kollárova : 3,00*2</t>
  </si>
  <si>
    <t>ASFALT CHODNÍK : 10,00*2</t>
  </si>
  <si>
    <t xml:space="preserve">20,27,29,31,32,34,35,36,37,38,40,43,44,45,46,47,48,49,50,51,52, : </t>
  </si>
  <si>
    <t>Součet: : 288,11550</t>
  </si>
  <si>
    <t>sut : 23,38-5,81</t>
  </si>
  <si>
    <t>asfalty : 11,70*0,111</t>
  </si>
  <si>
    <t>2,70*0,154</t>
  </si>
  <si>
    <t>9,00*0,198</t>
  </si>
  <si>
    <t>11,70*0,198</t>
  </si>
  <si>
    <t xml:space="preserve">1,2,3,4,5,6,7,8,9,10, : </t>
  </si>
  <si>
    <t>Součet: : 23,38500</t>
  </si>
  <si>
    <t>Součet: : 678,16500</t>
  </si>
  <si>
    <t>dlažba chodník rozebrání : 0,90*4,00</t>
  </si>
  <si>
    <t>asfalt před poliklinikou : 0,90*145,00</t>
  </si>
  <si>
    <t>voda : 2,00*2</t>
  </si>
  <si>
    <t>teplovod : 2,00*2</t>
  </si>
  <si>
    <t>plyn : 0,90*1,70*2,00*3</t>
  </si>
  <si>
    <t>voda : 0,90*1,70*2,00*2</t>
  </si>
  <si>
    <t>teplovod : 0,90*1,70*2,00*2</t>
  </si>
  <si>
    <t>kabely : 0,90*1,70*13,00</t>
  </si>
  <si>
    <t>121101100R00</t>
  </si>
  <si>
    <t>Sejmutí ornice s přemístěním na vzdálenost do 50 m</t>
  </si>
  <si>
    <t>nebo lesní půdy, s vodorovným přemístěním na hromady v místě upotřebení nebo na dočasné či trvalé skládky se složením</t>
  </si>
  <si>
    <t>nezpevněno : 0,90*1,00*0,15</t>
  </si>
  <si>
    <t xml:space="preserve">  asfalt před poliklinikou : </t>
  </si>
  <si>
    <t xml:space="preserve">  km 0,005-0,15 : 0,90*(1,70-0,43)*145,00</t>
  </si>
  <si>
    <t xml:space="preserve">  dlažba chodník-0,001-0,005 : 0,90*(1,70-0,34)*4,00</t>
  </si>
  <si>
    <t xml:space="preserve">  nezpevněno-0,00-0,001 : 0,90*1,70*1,00</t>
  </si>
  <si>
    <t>172,16*0,2</t>
  </si>
  <si>
    <t>172,16*0,6</t>
  </si>
  <si>
    <t>151101101R00</t>
  </si>
  <si>
    <t>Zřízení pažení a rozepření stěn rýh příložné  pro jakoukoliv mezerovitost, hloubky do 2 m</t>
  </si>
  <si>
    <t>1,70*2*150,00</t>
  </si>
  <si>
    <t>151101111R00</t>
  </si>
  <si>
    <t>Odstranění pažení a rozepření rýh příložné , hloubky do 2 m</t>
  </si>
  <si>
    <t>161101101R00</t>
  </si>
  <si>
    <t>Svislé přemístění výkopku z horniny 1 až 4, při hloubce výkopu přes 1 do 2,5 m</t>
  </si>
  <si>
    <t>172,16*0,5</t>
  </si>
  <si>
    <t>celý výkop : 172,16</t>
  </si>
  <si>
    <t>172,16*20</t>
  </si>
  <si>
    <t>výkop : 172,16</t>
  </si>
  <si>
    <t>lože,potrubí dn100,OBSYP : -0,90*0,50*150,00</t>
  </si>
  <si>
    <t xml:space="preserve">PROVIZORNÍ ZÁSYP NA KOTU PŮVOD TERÉNU : </t>
  </si>
  <si>
    <t>asfalt před poliklinikou : 0,90*0,43*145,00</t>
  </si>
  <si>
    <t>dlažba chodník : 0,90*0,34*4,00</t>
  </si>
  <si>
    <t>0,90*0,40*150,00</t>
  </si>
  <si>
    <t>114211101R00</t>
  </si>
  <si>
    <t>Odstranění litinových  trub do DN 150, ve výkopu</t>
  </si>
  <si>
    <t>kabely : 13,00</t>
  </si>
  <si>
    <t xml:space="preserve">obnova : </t>
  </si>
  <si>
    <t>nezpevněno : 0,90*1,00</t>
  </si>
  <si>
    <t>pro zásypy : 161,99*1,1*1,3</t>
  </si>
  <si>
    <t>pod potrubí : 0,90*0,10*150,00</t>
  </si>
  <si>
    <t>452313141R00</t>
  </si>
  <si>
    <t>Podkladní a zajišťovací konstrukce z betonu bloky pro potrubí , z betonu prostého třídy C 16/20</t>
  </si>
  <si>
    <t>A1 : 0,05*7</t>
  </si>
  <si>
    <t>Bb1 : 0,05*4</t>
  </si>
  <si>
    <t>Š : 0,25*0,30*0,15*6</t>
  </si>
  <si>
    <t>452353101R00</t>
  </si>
  <si>
    <t>Bednění podkladních a zajišťovacích konstrukcí bloků pro potrubí</t>
  </si>
  <si>
    <t>A1 : (0,44+0,50)*2*0,20*7</t>
  </si>
  <si>
    <t>Bb1 : 0,40*4*0,30*4</t>
  </si>
  <si>
    <t>Š : (0,25+0,30)*2*0,15*6</t>
  </si>
  <si>
    <t>852242121R00</t>
  </si>
  <si>
    <t>Montáž potrubí z trub litinových tlak. přírubových abnormálních délek jednotlivě do 1 m v otevřeném výkopu, v otevřeném kanálu nebo v šachtě, DN 80 mm</t>
  </si>
  <si>
    <t>TP 80/200 : 4</t>
  </si>
  <si>
    <t>857242121R00</t>
  </si>
  <si>
    <t>Montáž litinových tvarovek na potrubí litinovém tlakovém jednoosých, na potrubí z trub přírubových v otevřeném výkopu, v otevřeném kanálu nebo v šachtě, DN 80 mm</t>
  </si>
  <si>
    <t>KP80 : 4</t>
  </si>
  <si>
    <t>857262121R00</t>
  </si>
  <si>
    <t>Montáž litinových tvarovek na potrubí litinovém tlakovém jednoosých, na potrubí z trub přírubových v otevřeném výkopu, v otevřeném kanálu nebo v šachtě, DN 100 mm</t>
  </si>
  <si>
    <t>OT PŘÍRUBA 100 : 10</t>
  </si>
  <si>
    <t>R100/80 : 2</t>
  </si>
  <si>
    <t>SYNOFLEX 100 : 1</t>
  </si>
  <si>
    <t xml:space="preserve">PRO PŘÍPOJKY : </t>
  </si>
  <si>
    <t>OT PŘ 100 : 8</t>
  </si>
  <si>
    <t>857264121R00</t>
  </si>
  <si>
    <t>Montáž litinových tvarovek na potrubí litinovém tlakovém odbočných, na potrubí z trub přírubových v otevřeném výkopu, v otevřeném kanálu nebo v šachtě, DN 100 mm</t>
  </si>
  <si>
    <t>T100/80 : 2</t>
  </si>
  <si>
    <t>T100/100 : 1</t>
  </si>
  <si>
    <t xml:space="preserve">PRO NAPOJENÍ PŘÍPOJEK : </t>
  </si>
  <si>
    <t>T100/80 : 4</t>
  </si>
  <si>
    <t>871251121R00</t>
  </si>
  <si>
    <t>Montáž potrubí z plastických hmot z tlakových trubek polyetylenových, vnějšího průměru 110 mm</t>
  </si>
  <si>
    <t>877252121R00</t>
  </si>
  <si>
    <t>Montáž elektrotvarovek přirážka za 1 spoj elektrotvarovky, vnějšího průměru 110 mm</t>
  </si>
  <si>
    <t>potrubí : 150,0/6</t>
  </si>
  <si>
    <t>LN 110 : 10</t>
  </si>
  <si>
    <t>K45/110 : 4*2</t>
  </si>
  <si>
    <t xml:space="preserve">PRO NAP PŘÍPOJEK : </t>
  </si>
  <si>
    <t>LN 110 : 8</t>
  </si>
  <si>
    <t>891241111R00</t>
  </si>
  <si>
    <t>Montáž vodovodních armatur na potrubí šoupátek v otevřeném výkopu nebo v šachtách s osazením zemní soupravy (bez poklopů), DN 80 mm</t>
  </si>
  <si>
    <t>891247111R00</t>
  </si>
  <si>
    <t>Montáž vodovodních armatur na potrubí hydrantů podzemních (bez osazení poklopů), DN 80 mm</t>
  </si>
  <si>
    <t>891261111R00</t>
  </si>
  <si>
    <t>Montáž vodovodních armatur na potrubí šoupátek v otevřeném výkopu nebo v šachtách s osazením zemní soupravy (bez poklopů), DN 100 mm</t>
  </si>
  <si>
    <t>892271111R00</t>
  </si>
  <si>
    <t>Tlakové zkoušky vodovodního potrubí DN 100 nebo 125 mm</t>
  </si>
  <si>
    <t>přísun, montáže, demontáže a odsunu zkoušecího čerpadla, napuštění tlakovou vodou a dodání vody pro tlakovou zkoušku,</t>
  </si>
  <si>
    <t>892273111R00</t>
  </si>
  <si>
    <t>Proplach a desinfekce vodovodního potrubí DN od 80 do 125 mm</t>
  </si>
  <si>
    <t>napuštění a vypuštění vody, dodání vody a desinfekčního prostředku, náklady na bakteriologický rozbor vody,</t>
  </si>
  <si>
    <t>899401112R00</t>
  </si>
  <si>
    <t>Osazení poklopů litinových šoupátkových</t>
  </si>
  <si>
    <t>včetně podezdění</t>
  </si>
  <si>
    <t>899401113R00</t>
  </si>
  <si>
    <t>Osazení poklopů litinových hydrantových</t>
  </si>
  <si>
    <t>899721112R00</t>
  </si>
  <si>
    <t>Výstražné fólie výstražná fólie pro vodovod, šířka 30 cm</t>
  </si>
  <si>
    <t>150,00*1,1</t>
  </si>
  <si>
    <t>899731114R00</t>
  </si>
  <si>
    <t>Signalizační vodič CYY, 6 mm2</t>
  </si>
  <si>
    <t>D+M Vyhledávací MARKRY</t>
  </si>
  <si>
    <t xml:space="preserve">ks    </t>
  </si>
  <si>
    <t>8-02</t>
  </si>
  <si>
    <t>Napojení na st potrubí   DN100</t>
  </si>
  <si>
    <t>KOMPL</t>
  </si>
  <si>
    <t>8-04</t>
  </si>
  <si>
    <t>Demontáž stávající VODOMĚRNÉ ŠACHTY vč vodom sestavy ,likvidace</t>
  </si>
  <si>
    <t>899713111R00</t>
  </si>
  <si>
    <t>Orientační tabulky na sloupku ocelovém, betonovém včsloupku,základu,výkopu pro základ</t>
  </si>
  <si>
    <t>Včetně dodání a připevnění tabulky a osazení sloupků.</t>
  </si>
  <si>
    <t>286136704R</t>
  </si>
  <si>
    <t>Trubka plastová skladba: dvouvrstvá PE 100 RC; de = 110,0 mm; tl. stěny = 10,0 mm; SDR 11,0</t>
  </si>
  <si>
    <t>150,00*1,015</t>
  </si>
  <si>
    <t>286538008R</t>
  </si>
  <si>
    <t>Spojka plastová typ: přesuvná, jednoznačná; materiál: PE 100; de = 137,0 mm; de2 = 137,0 mm; PN 16; SDR 11,0</t>
  </si>
  <si>
    <t>286538112R</t>
  </si>
  <si>
    <t>Koleno plastové typ: jednoznačné; úhel = 45,0 °; materiál: PE 100; de = 138,0 mm; de2 = 138,0 mm; PN 16; SDR 11,0</t>
  </si>
  <si>
    <t>28654361R</t>
  </si>
  <si>
    <t>Spojka plastová typ: jednoznačná, přechodová; materiál: PP-RCT; de = 110,0 mm; de2 = 161,5 mm; PN 20 ; teplota média do 70 °C</t>
  </si>
  <si>
    <t>10+8</t>
  </si>
  <si>
    <t>286543691R</t>
  </si>
  <si>
    <t>příruba volná, k lemovému nákružku; PPR; d = 220,0 mm; D = 114,0 mm; DN 90</t>
  </si>
  <si>
    <t>42228310R</t>
  </si>
  <si>
    <t>šoupátko přírubové měkcetěsnící klínové, s hladkým a rovným průtokovým kanálem; použití vhodné pro instalaci do země; médium pitná voda, neagresivní tekutina; DN 80; l = 180 mm; PN 10,0; těleso</t>
  </si>
  <si>
    <t>tvárná litina; povrch.ochrana vně i uvnitř epoxidovým práškem; standardní provedení bez ručního kola a zemní soupravy</t>
  </si>
  <si>
    <t>42228312R</t>
  </si>
  <si>
    <t>šoupátko přírubové  měkcetěsnící klínové, s hladkým a rovným průtokovým kanálem; použití vhodné pro instalaci do země; médium pitná voda, neagresivní tekutina; DN 100; l = 190 mm; PN 10,0; těleso</t>
  </si>
  <si>
    <t>422736068R</t>
  </si>
  <si>
    <t>hydrant podzemní PN 16; provedení dvojitý uzávěr; DN 80; min.průtok 110 m3/hod; krycí hloubka 1,5; stavební výška 1 225 mm; těleso tvárná litina; prac. teplota do 20 °C; pro: uzávěr vody pro požární</t>
  </si>
  <si>
    <t>účely nebo odkalení sítě</t>
  </si>
  <si>
    <t>422913305R</t>
  </si>
  <si>
    <t>Souprava zemní  teleskopická DN 65 - 80, max. 1,75 m</t>
  </si>
  <si>
    <t>422913308R</t>
  </si>
  <si>
    <t>souprava zemní teleskopická šoupátková; pro ruční ovládání šoupat a domovních šoupátek; DN 100-150; rozsah min.1,05m  max. 1,75m; provedení dvoudílné; mat. vnější chránička z PE, ovl.čtyřhran z</t>
  </si>
  <si>
    <t>litiny, vnitřní teleskop ze zink.oceli</t>
  </si>
  <si>
    <t>42291360R</t>
  </si>
  <si>
    <t>poklop šoupátkový tělo PA, víčko litina; použití uliční poklop pro šoupata, vhodné i do litého asfaltu; h = 270,0 mm; vnitř.pr.D = 190 mm; D = 270,0 mm</t>
  </si>
  <si>
    <t>42291460R</t>
  </si>
  <si>
    <t>Poklop  uliční hydrantový</t>
  </si>
  <si>
    <t>42291510R</t>
  </si>
  <si>
    <t>deska podkladová pro ventilkové a šoupátkové poklopy; plastové</t>
  </si>
  <si>
    <t>42291515R</t>
  </si>
  <si>
    <t>deska podkladová pro hydrantové poklopy; plastové</t>
  </si>
  <si>
    <t>422935344R</t>
  </si>
  <si>
    <t>příruba jištěná proti posunu; provedení pro spojení litinového potrubí,délka příruby 78 mm; PN 16,0; médium voda; příruba DN 100, průměr potrubí 118 mm; těleso tvárná litina</t>
  </si>
  <si>
    <t>552599943R</t>
  </si>
  <si>
    <t>tvarovka přírubová s přírubovou odbočkou tvárná litina; DN 1 = 100 mm; DN 2 = 80 mm; povrch. úprava práškový epoxid</t>
  </si>
  <si>
    <t>řad : 2</t>
  </si>
  <si>
    <t>pro napojení přípojek : 4</t>
  </si>
  <si>
    <t>552599944R</t>
  </si>
  <si>
    <t>tvarovka přírubová s přírubovou odbočkou tvárná litina; DN 1 = 100 mm; DN 2 = 100 mm; povrch. úprava práškový epoxid</t>
  </si>
  <si>
    <t>5526009702R</t>
  </si>
  <si>
    <t>koleno 90 °; PN 10; DN 80 mm; tvárná litina; přírubové; s patkou; uvnitř práškový epoxid; vně práškový epoxid</t>
  </si>
  <si>
    <t>552701047R</t>
  </si>
  <si>
    <t>redukce přírubová; tvárná litina; PN 10, PN 16, PN 25, PN 40; DN 1 = 100 mm; DN 2 = 80 mm; uvnitř práškový epoxid; vně práškový epoxid</t>
  </si>
  <si>
    <t>552702102R</t>
  </si>
  <si>
    <t>Trubka litinová DN = 80; l = 200 mm; PN 25; povrchová úprava: vně i uvnitř epoxidová pryskyřice</t>
  </si>
  <si>
    <t>145,0*2</t>
  </si>
  <si>
    <t xml:space="preserve">7,8,14,21,24,26,27,28,29,30,31,32,33,36,37,38,41,42,44,48,49,50,51,52,53,54,55,56,57,58,59,60,61,62, : </t>
  </si>
  <si>
    <t xml:space="preserve">63,64,65,66,67,68, : </t>
  </si>
  <si>
    <t>Součet: : 510,11238</t>
  </si>
  <si>
    <t>129,21-40,19</t>
  </si>
  <si>
    <t>asfalty : 130,50*0,11</t>
  </si>
  <si>
    <t>130,50*0,198</t>
  </si>
  <si>
    <t xml:space="preserve">1,2,3,4,5,6,23, : </t>
  </si>
  <si>
    <t>Součet: : 129,20880</t>
  </si>
  <si>
    <t>Součet: : 3747,05520</t>
  </si>
  <si>
    <t>asf chodník : 0,90*10,00</t>
  </si>
  <si>
    <t>asfalt před poliklinikou : 0,90*18,00</t>
  </si>
  <si>
    <t>kabely : 0,90*1,60*7,00</t>
  </si>
  <si>
    <t>nezpevněno : 0,90*9,50*0,15</t>
  </si>
  <si>
    <t>131101201R00</t>
  </si>
  <si>
    <t>Hloubení zapažených jam a zářezů do 100 m3, v hornině 1-2 , převážně ručně</t>
  </si>
  <si>
    <t>s urovnáním dna do předepsaného profilu a spádu, s případně nutným přemístěním výkopku ve výkopišti a dále buď s přemístěním výkopku na přilehlém terénu na vzdálenost do 3 m od kraje jámy nebo s naložením na dopravní prostředek</t>
  </si>
  <si>
    <t xml:space="preserve">  VŠ : 5,60*3,10*2,90*4</t>
  </si>
  <si>
    <t>201,376*0,2</t>
  </si>
  <si>
    <t>131201201R00</t>
  </si>
  <si>
    <t>Hloubení zapažených jam a zářezů do 100 m3, v hornině 3, převážně ručně</t>
  </si>
  <si>
    <t>201,376*0,6</t>
  </si>
  <si>
    <t>131301201R00</t>
  </si>
  <si>
    <t>Hloubení zapažených jam a zářezů do 100 m3, v hornině 4, převážně ručně</t>
  </si>
  <si>
    <t>132101210R00</t>
  </si>
  <si>
    <t>Hloubení rýh šířky přes 60 do 200 cm do 50 m3, v hornině 1-2, hloubení strojně</t>
  </si>
  <si>
    <t xml:space="preserve">  asfalt před poliklinikou : 0,90*(1,60-0,43)*18,00</t>
  </si>
  <si>
    <t xml:space="preserve">  asfalt chodník : 0,90*(1,60-0,24)*10,00</t>
  </si>
  <si>
    <t xml:space="preserve">  nezpevněno : 0,90*1,60*9,50</t>
  </si>
  <si>
    <t>44,87*0,2</t>
  </si>
  <si>
    <t>132201210R00</t>
  </si>
  <si>
    <t>Hloubení rýh šířky přes 60 do 200 cm do 50 m3, v hornině 3, hloubení strojně</t>
  </si>
  <si>
    <t>44,87*0,6</t>
  </si>
  <si>
    <t>132301210R00</t>
  </si>
  <si>
    <t>Hloubení rýh šířky přes 60 do 200 cm do 50 m3, v hornině 4, hloubení strojně</t>
  </si>
  <si>
    <t>PŘÍPOJKY : 1,60*2*37,50</t>
  </si>
  <si>
    <t>151101201R00</t>
  </si>
  <si>
    <t>Zřízení pažení stěn výkopu bez rozepření, vzepření příložné, hloubky do 4 m</t>
  </si>
  <si>
    <t>VŠ : (5,60+3,10)*2*2,90*4</t>
  </si>
  <si>
    <t>151101211R00</t>
  </si>
  <si>
    <t>Odstranění pažení stěn výkopu příložné, hloubky do 4 m</t>
  </si>
  <si>
    <t>s uložením pažin na vzdálenost do 3 m od okraje výkopu,</t>
  </si>
  <si>
    <t>151101301R00</t>
  </si>
  <si>
    <t>Zřízení rozepření zapažených stěn výkopů při roubení příložném, hloubky do 4 m</t>
  </si>
  <si>
    <t>s potřebným přepažováním,</t>
  </si>
  <si>
    <t>VŠ : 5,60*3,10*2,90*4</t>
  </si>
  <si>
    <t>151101311R00</t>
  </si>
  <si>
    <t>Odstranění rozepření stěn výkopů při roubení příložném, hloubky do 4 m</t>
  </si>
  <si>
    <t>s uložením materiálu na vzdálenost do 3 m od okraje výkopu,</t>
  </si>
  <si>
    <t>Z RÝH : 44,87</t>
  </si>
  <si>
    <t>Z JAM : 50,34*4</t>
  </si>
  <si>
    <t>CELÝ VÝKOP : 44,87+50,34*4</t>
  </si>
  <si>
    <t>246,23*20</t>
  </si>
  <si>
    <t>VÝKOP-rýh : 44,87</t>
  </si>
  <si>
    <t>potrubí.lože,obsyp : -0,90*0,50*37,50</t>
  </si>
  <si>
    <t>výkop jam : 50,34*4</t>
  </si>
  <si>
    <t>-5,60*3,10*0,15*4</t>
  </si>
  <si>
    <t>-3,60*2,10*0,10*4</t>
  </si>
  <si>
    <t>-3,20*1,70*2,45*4</t>
  </si>
  <si>
    <t>-1,00*1,00*0,20*4</t>
  </si>
  <si>
    <t xml:space="preserve">provizorní zásyp na původní kotu : </t>
  </si>
  <si>
    <t>před poliklinikou : 0,90*0,43*18,0</t>
  </si>
  <si>
    <t>0,90*0,40*37,50</t>
  </si>
  <si>
    <t>ksbely : 7,00</t>
  </si>
  <si>
    <t>nezpevněno : 0,90*9,50</t>
  </si>
  <si>
    <t>pro zásyp : 170,929*1,1*1,3</t>
  </si>
  <si>
    <t>pod potrubí : 0,90*0,10*37,50</t>
  </si>
  <si>
    <t>pod VŠ : 5,60*3,10*0,15*4</t>
  </si>
  <si>
    <t>452311131R00</t>
  </si>
  <si>
    <t>Podkladní a zajišťovací konstrukce z betonu desky pod potrubí, stoky a drobné objekty , z betonu prostého třídy C 12/15</t>
  </si>
  <si>
    <t>VŠ : 3,60*2,0*0,10*4</t>
  </si>
  <si>
    <t>VŠ : 0,30*0,30*0,87*3*4</t>
  </si>
  <si>
    <t>POD V POTRUBÍ : 0,30*0,30*0,30*4</t>
  </si>
  <si>
    <t>POD MADLO : 0,50*0,50*0,20*2*4</t>
  </si>
  <si>
    <t>452351101R00</t>
  </si>
  <si>
    <t>Bednění podkladních a zajišťovacích konstrukcí desek nebo sedlových loží pod potrubí, stoky a drobné objekty</t>
  </si>
  <si>
    <t>VŠ : (3,60+2,10)*2*0,10</t>
  </si>
  <si>
    <t>VŠ : 0,30*4*0,87*3*4</t>
  </si>
  <si>
    <t>POD V POTRUBÍ : 0,30*4*0,30*4</t>
  </si>
  <si>
    <t>POD MADLO : 0,50*4*0,20*2*4</t>
  </si>
  <si>
    <t>kolem poklopu VŠ : 1,00*4</t>
  </si>
  <si>
    <t>631312611R00</t>
  </si>
  <si>
    <t>Mazanina z betonu prostého tl. přes 50 do 80 mm třídy C 16/20,</t>
  </si>
  <si>
    <t>(z kameniva) hlazená dřevěným hladítkem</t>
  </si>
  <si>
    <t>Včetně vytvoření dilatačních spár, bez zaplnění.</t>
  </si>
  <si>
    <t>dno VŠ : 2,70*1,20*0,015*4</t>
  </si>
  <si>
    <t>OT PŘÍRUBA 80 : 4*3</t>
  </si>
  <si>
    <t>PRO SPOJ SE ST POTR 80 : 1*4</t>
  </si>
  <si>
    <t>871241121R00</t>
  </si>
  <si>
    <t>Montáž potrubí z plastických hmot z tlakových trubek polyetylenových, vnějšího průměru 90 mm</t>
  </si>
  <si>
    <t>877242121R00</t>
  </si>
  <si>
    <t>Montáž elektrotvarovek přirážka za 1 spoj elektrotvarovky, vnějšího průměru 90 mm</t>
  </si>
  <si>
    <t>potrubí : 37,50/6,00</t>
  </si>
  <si>
    <t>LN 90 : 4*3</t>
  </si>
  <si>
    <t>K90/90 : 12*2</t>
  </si>
  <si>
    <t>899502211R00</t>
  </si>
  <si>
    <t>Stupadla do šachet a drobných objektů kapsová osazovaná do vynechaných otvorů</t>
  </si>
  <si>
    <t>VŠ : 2*4</t>
  </si>
  <si>
    <t>37,50*1,1</t>
  </si>
  <si>
    <t>Doprava,osazení VŠ</t>
  </si>
  <si>
    <t>KS</t>
  </si>
  <si>
    <t>Napojení na st potrubí   DN80</t>
  </si>
  <si>
    <t>8-03</t>
  </si>
  <si>
    <t>D+M TROUBA DN500,DL 1,00M pro šerp vody -dno VŠ</t>
  </si>
  <si>
    <t>Osazení a utěsnění potrubí DN80 ve stěně VŠ</t>
  </si>
  <si>
    <t>3*4</t>
  </si>
  <si>
    <t>899102111RT2</t>
  </si>
  <si>
    <t>Osazení poklopu s rámem do 100 kg, včetně dodávky poklopu lit. s rámem 600 x 600-zateplený</t>
  </si>
  <si>
    <t>286136702R</t>
  </si>
  <si>
    <t>Trubka plastová skladba: dvouvrstvá PE 100 RC; de = 90,0 mm; tl. stěny = 8,2 mm; SDR 11,0</t>
  </si>
  <si>
    <t>37,50*1,015</t>
  </si>
  <si>
    <t>286538007R</t>
  </si>
  <si>
    <t>Spojka plastová typ: přesuvná, jednoznačná; materiál: PE 100; de = 114,0 mm; de2 = 114,0 mm; PN 16; SDR 11,0</t>
  </si>
  <si>
    <t>286538097R</t>
  </si>
  <si>
    <t>Koleno plastové typ: jednoznačné; úhel = 90,0 °; materiál: PE 100; de = 115,0 mm; de2 = 115,0 mm; PN 16; SDR 11,0</t>
  </si>
  <si>
    <t>28654362R</t>
  </si>
  <si>
    <t>Spojka plastová typ: jednoznačná, přechodová; materiál: PP-RCT; de = 90,0 mm; de2 = 140,0 mm; PN 20; teplota média do 70 °C</t>
  </si>
  <si>
    <t>28654368R</t>
  </si>
  <si>
    <t>příruba volná, k lemovému nákružku; PPR; d = 200,0 mm; D = 94,0 mm; DN 80</t>
  </si>
  <si>
    <t>422935343R</t>
  </si>
  <si>
    <t>příruba jištěná proti posunu; provedení pro spojení litinového potrubí,délka příruby 76 mm; PN 16,0; médium voda; příruba DN 80, průměr potrubí 98 mm; těleso tvárná litina</t>
  </si>
  <si>
    <t>592-01</t>
  </si>
  <si>
    <t>Dno,stěny ,strop vodoměrné šachty betonové Prefa vnější rozměr 3200/1700/2350 vč vstup komínu, viz př  D.2.2.7</t>
  </si>
  <si>
    <t>ASFALT PŘED POLIKLINIKOU : 18,00*2</t>
  </si>
  <si>
    <t>ASFALT CHODNÍK : 2*10,00</t>
  </si>
  <si>
    <t>970051250R00</t>
  </si>
  <si>
    <t>Jádrové vrtání, kruhové prostupy v železobetonu jádrové vrtání , do D 250 mm</t>
  </si>
  <si>
    <t>stěny VŠ PRO POTRUBÍ : 0,25*2*4</t>
  </si>
  <si>
    <t>0,25*4</t>
  </si>
  <si>
    <t xml:space="preserve">14,16,18,26,28,30,31,32,33,34,35,36,37,38,39,42,45,46,48,53,54,55,56,57,58,59,60,61,62,63,64,66, : </t>
  </si>
  <si>
    <t>Součet: : 508,66903</t>
  </si>
  <si>
    <t>711111132RZ2</t>
  </si>
  <si>
    <t>Provedení izolace proti zemní vlhkosti natěradly za studena na ploše vodorovné nátěrem asfaltovým lakem, 2x nátěr, včetně dodávky laku MOAL</t>
  </si>
  <si>
    <t>Provedení dvojitého nástřiku vodorovných konstrukcí za studena.</t>
  </si>
  <si>
    <t>strop VŠ : 3,20*1,70*4</t>
  </si>
  <si>
    <t>711112132RZ2</t>
  </si>
  <si>
    <t>Provedení izolace proti zemní vlhkosti natěradly za studena na ploše svislé, včetně pomocného lešení o výšce podlahy do 1900 mm a pro zatížení do 1,5 kPa. nátěrem asfaltovým lakem, 2x nátěr, včetně</t>
  </si>
  <si>
    <t>dodávky laku MOAL</t>
  </si>
  <si>
    <t>stěny VŠ : (3,20+1,70)*2*2,35*4</t>
  </si>
  <si>
    <t>1,00*0,20*4*4</t>
  </si>
  <si>
    <t>713111111R00</t>
  </si>
  <si>
    <t>Montáž tepelné izolace stropů kladené vrchem, volně,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</si>
  <si>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</si>
  <si>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</si>
  <si>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</si>
  <si>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VŠ : (3,20+1,70)*2*1,00*4</t>
  </si>
  <si>
    <t>283754558R</t>
  </si>
  <si>
    <t>Výrobek izolační pro budovy z extrudovaného polystyrenu (XPS) tvar: deska; tl = 100 mm; lambda = 0, 035 W/(m.K); pevnost v tlaku = 300 kPa</t>
  </si>
  <si>
    <t>721176115R00</t>
  </si>
  <si>
    <t>Potrubí HT odpadní svislé vnější průměr D 110 mm, tloušťka stěny 2,7 mm, DN 100</t>
  </si>
  <si>
    <t>včetně tvarovek, objímek. Bez zednických výpomocí.</t>
  </si>
  <si>
    <t>Potrubí včetně tvarovek, objímek a vložek pro tlumení hluku.</t>
  </si>
  <si>
    <t>Včetně zřízení a demontáže pomocného lešení.</t>
  </si>
  <si>
    <t>větr potrubí VŠ : 4,00*4</t>
  </si>
  <si>
    <t>721273145R00</t>
  </si>
  <si>
    <t>Ventilační hlavice DN 100, z PVC, s posuvným mezikružím, povrch stabilizován proti UV záření</t>
  </si>
  <si>
    <t>721-01</t>
  </si>
  <si>
    <t>D+M Vodoměrná sestava do VŠ-Š80+RK-3KS+FILTR 80 1KS+R80/502KS+TP50/2002KS+VODOMĚR S PR VENTILEM 50-, 1KS+MV80-1KS+TP80/200-1KS+ZK80-1KS+TP80/500-1KS-viz př D.2.2.6</t>
  </si>
  <si>
    <t>767-01</t>
  </si>
  <si>
    <t>D+M NEREZ ŽEBŘÍK DO VŠ dl. 2,20m</t>
  </si>
  <si>
    <t>767-02</t>
  </si>
  <si>
    <t>D+M Nerez madlo dl.1,1m</t>
  </si>
  <si>
    <t>767-03</t>
  </si>
  <si>
    <t>D+M VĚTRACÍ mřížka do VŠ šachty 150/150</t>
  </si>
  <si>
    <t>230193005R00</t>
  </si>
  <si>
    <t>Nasunutí potrubní sekce do chráničky DN 150</t>
  </si>
  <si>
    <t>230194005R00</t>
  </si>
  <si>
    <t>Utěsnění chráničky manžetou DN 150</t>
  </si>
  <si>
    <t>273443884R</t>
  </si>
  <si>
    <t>manžeta těsnicí na chráničky; EPDM; D trubky = 90 mm; D chráničky = 160 mm; DN 80; DN chráničky 150</t>
  </si>
  <si>
    <t>28611260.AR</t>
  </si>
  <si>
    <t>Trubka plastová pro venkovní kanalizaci spoj: hrdlový; potrubí: jednovrstvé; materiál: PVC-U; povrch: hladký; DN/OD = 160; de = 160,0 mm; tl. stěny = 4,7 mm; l = 1 000 mm; SN 8</t>
  </si>
  <si>
    <t>CRÁNIČKA : 25,50*1,1</t>
  </si>
  <si>
    <t>20,80-6,78</t>
  </si>
  <si>
    <t>asfalt : 16,20*0,111</t>
  </si>
  <si>
    <t>25,20*0,198</t>
  </si>
  <si>
    <t xml:space="preserve">1,2,3,4,5,66, : </t>
  </si>
  <si>
    <t>Součet: : 20,80158</t>
  </si>
  <si>
    <t>Součet: : 603,24582</t>
  </si>
  <si>
    <t>kabely : 0,90*1,60*2,00</t>
  </si>
  <si>
    <t>0,90*36,00*0,15</t>
  </si>
  <si>
    <t xml:space="preserve">    0,90*1,60*36,00</t>
  </si>
  <si>
    <t>51,84*0,2</t>
  </si>
  <si>
    <t>51,84*0,6</t>
  </si>
  <si>
    <t>1,60*2*36,00</t>
  </si>
  <si>
    <t xml:space="preserve">vytl kubatura : </t>
  </si>
  <si>
    <t>lože,potrubí obsyp : 0,90*0,50*36,00</t>
  </si>
  <si>
    <t>16,20*20</t>
  </si>
  <si>
    <t xml:space="preserve">vykopanou zeminou : </t>
  </si>
  <si>
    <t>výkop : 51,84</t>
  </si>
  <si>
    <t>odečte se vytl kubatura : -16,20</t>
  </si>
  <si>
    <t>0,90*0,40*36,00</t>
  </si>
  <si>
    <t>křížení kabely : 2,00</t>
  </si>
  <si>
    <t>0,90*36,00</t>
  </si>
  <si>
    <t>0,90*0,10*36,00</t>
  </si>
  <si>
    <t>36,00/6,00</t>
  </si>
  <si>
    <t>36,00*1,1</t>
  </si>
  <si>
    <t>36,00*1,015</t>
  </si>
  <si>
    <t xml:space="preserve">6,13,15,17,23,25,26, : </t>
  </si>
  <si>
    <t>Součet: : 28,40455</t>
  </si>
  <si>
    <t>NAK</t>
  </si>
  <si>
    <t>004111010R</t>
  </si>
  <si>
    <t>Průzkumné práce</t>
  </si>
  <si>
    <t>Soubor</t>
  </si>
  <si>
    <t>VRN</t>
  </si>
  <si>
    <t>POL99_8</t>
  </si>
  <si>
    <t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t>
  </si>
  <si>
    <t>00511 R</t>
  </si>
  <si>
    <t>Geodetické práce</t>
  </si>
  <si>
    <t>Geodetické zaměření rohů stavby, stabilizace bodů a sestavení laviček.</t>
  </si>
  <si>
    <t>Vyhotovení protokolu o vytyčení stavby se seznamem souřadnic vytyčených bodů a jejich polohopisnými (S-JTSK) a výškopisnými (Bpv) hodnotami.</t>
  </si>
  <si>
    <t>Náklady na provedení skutečného zaměření stavby v rozsahu nezbytném pro zápis změny do katastru nemovitostí včetně vyhotovení geometrického plánu.</t>
  </si>
  <si>
    <t>005121 R</t>
  </si>
  <si>
    <t>Zařízení staveniště</t>
  </si>
  <si>
    <t>Veškeré náklady spojené s vybudováním, provozem a odstraněním zařízení staveniště.</t>
  </si>
  <si>
    <t>Vybudování: 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</si>
  <si>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Provoz: 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</si>
  <si>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Odstranění: 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</si>
  <si>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005211030R</t>
  </si>
  <si>
    <t>Dočasná dopravní opatření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</si>
  <si>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</si>
  <si>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005211020R</t>
  </si>
  <si>
    <t>Ochrana stávajících inženýrských sítí na staveništ</t>
  </si>
  <si>
    <t>Náklady na přezkoumání podkladů objednatele o stavu inženýrských sítí probíhajících staveništěm nebo dotčenými stavbou i mimo území staveniště, vytýčení jejich skutečné trasy a provedení ochranných opatření pro zabezpečení stávajících inženýrských sítí. Včetně nákladů na případné provedení kopaných sond.</t>
  </si>
  <si>
    <t>005241010R</t>
  </si>
  <si>
    <t>Dokumentace skutečného provedení</t>
  </si>
  <si>
    <t>Náklady na zajištění autorského dozoru a vyhotovení dokumentace skutečného provedení stavby a její předání objednateli v požadované formě a požadovaném počtu.</t>
  </si>
  <si>
    <t>004111020R</t>
  </si>
  <si>
    <t xml:space="preserve">Vypracování projektové dokumentace </t>
  </si>
  <si>
    <t>Náklady spojené s vypracováním projektové dokumentace, většinou v obsahu a rozsahu projektové dokumentace pro provádění stavby.</t>
  </si>
  <si>
    <t>005261010R</t>
  </si>
  <si>
    <t>Pojištění dodavatele a pojištění díla</t>
  </si>
  <si>
    <t>Náklady spojené s povinným pojištěním dodavatele nebo stavebního díla či jeho části, pokud jej zadavatel požaduje v obchodních podmínkách.</t>
  </si>
  <si>
    <t>005281010R</t>
  </si>
  <si>
    <t>Propagace</t>
  </si>
  <si>
    <t>Náklady spojené s povinnou publicitou, pokud ji objednatel požaduje. Zahrnuje zejména náklady na propagační a informační billboardy, tabule, internetovou propagaci, tiskoviny apod.</t>
  </si>
  <si>
    <t>00523  R</t>
  </si>
  <si>
    <t>Zkoušky a revize</t>
  </si>
  <si>
    <t>Náklady zhotovitele, související s prováděním zkoušek a revizí, jako např. kamerová zkouška napojení a průtočnosti nových dešťových vpustí, vyčištění tlakosacím vozem a zkoušky nad rámec KZP.</t>
  </si>
  <si>
    <t>00526d</t>
  </si>
  <si>
    <t>Finanční náklady</t>
  </si>
  <si>
    <t>soubor</t>
  </si>
  <si>
    <t>Náklady zhotovitele, které vznikají v souvislosti se zajištěním pasportizace přilehlých objektů.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</si>
</sst>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  <font>
      <sz val="8"/>
      <color rgb="FFDF7000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21" fillId="0" borderId="0" xfId="0" applyNumberFormat="1" applyFont="1" applyAlignment="1">
      <alignment wrapTex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0" fontId="17" fillId="0" borderId="0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165" fontId="19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apl2019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72" t="s">
        <v>41</v>
      </c>
      <c r="B2" s="72"/>
      <c r="C2" s="72"/>
      <c r="D2" s="72"/>
      <c r="E2" s="72"/>
      <c r="F2" s="72"/>
      <c r="G2" s="72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9157B-9AB3-477D-BF1E-40E89E31206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5.05" customHeight="1" x14ac:dyDescent="0.25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5.05" customHeight="1" x14ac:dyDescent="0.25">
      <c r="A3" s="196" t="s">
        <v>9</v>
      </c>
      <c r="B3" s="48" t="s">
        <v>71</v>
      </c>
      <c r="C3" s="199" t="s">
        <v>72</v>
      </c>
      <c r="D3" s="197"/>
      <c r="E3" s="197"/>
      <c r="F3" s="197"/>
      <c r="G3" s="198"/>
      <c r="AC3" s="174" t="s">
        <v>1086</v>
      </c>
      <c r="AG3" t="s">
        <v>112</v>
      </c>
    </row>
    <row r="4" spans="1:60" ht="25.05" customHeight="1" x14ac:dyDescent="0.25">
      <c r="A4" s="200" t="s">
        <v>10</v>
      </c>
      <c r="B4" s="201" t="s">
        <v>60</v>
      </c>
      <c r="C4" s="202" t="s">
        <v>73</v>
      </c>
      <c r="D4" s="203"/>
      <c r="E4" s="203"/>
      <c r="F4" s="203"/>
      <c r="G4" s="204"/>
      <c r="AG4" t="s">
        <v>113</v>
      </c>
    </row>
    <row r="5" spans="1:60" x14ac:dyDescent="0.25">
      <c r="D5" s="10"/>
    </row>
    <row r="6" spans="1:60" ht="39.6" x14ac:dyDescent="0.25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40" t="s">
        <v>136</v>
      </c>
      <c r="B8" s="241" t="s">
        <v>108</v>
      </c>
      <c r="C8" s="262" t="s">
        <v>29</v>
      </c>
      <c r="D8" s="242"/>
      <c r="E8" s="243"/>
      <c r="F8" s="244"/>
      <c r="G8" s="245">
        <f>SUMIF(AG9:AG19,"&lt;&gt;NOR",G9:G19)</f>
        <v>0</v>
      </c>
      <c r="H8" s="239"/>
      <c r="I8" s="239">
        <f>SUM(I9:I19)</f>
        <v>0</v>
      </c>
      <c r="J8" s="239"/>
      <c r="K8" s="239">
        <f>SUM(K9:K19)</f>
        <v>0</v>
      </c>
      <c r="L8" s="239"/>
      <c r="M8" s="239">
        <f>SUM(M9:M19)</f>
        <v>0</v>
      </c>
      <c r="N8" s="238"/>
      <c r="O8" s="238">
        <f>SUM(O9:O19)</f>
        <v>0</v>
      </c>
      <c r="P8" s="238"/>
      <c r="Q8" s="238">
        <f>SUM(Q9:Q19)</f>
        <v>0</v>
      </c>
      <c r="R8" s="239"/>
      <c r="S8" s="239"/>
      <c r="T8" s="239"/>
      <c r="U8" s="239"/>
      <c r="V8" s="239">
        <f>SUM(V9:V19)</f>
        <v>0</v>
      </c>
      <c r="W8" s="239"/>
      <c r="X8" s="239"/>
      <c r="Y8" s="239"/>
      <c r="AG8" t="s">
        <v>137</v>
      </c>
    </row>
    <row r="9" spans="1:60" outlineLevel="1" x14ac:dyDescent="0.25">
      <c r="A9" s="247">
        <v>1</v>
      </c>
      <c r="B9" s="248" t="s">
        <v>1087</v>
      </c>
      <c r="C9" s="263" t="s">
        <v>1088</v>
      </c>
      <c r="D9" s="249" t="s">
        <v>1089</v>
      </c>
      <c r="E9" s="250">
        <v>1</v>
      </c>
      <c r="F9" s="251"/>
      <c r="G9" s="252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361</v>
      </c>
      <c r="T9" s="230" t="s">
        <v>142</v>
      </c>
      <c r="U9" s="230">
        <v>0</v>
      </c>
      <c r="V9" s="230">
        <f>ROUND(E9*U9,2)</f>
        <v>0</v>
      </c>
      <c r="W9" s="230"/>
      <c r="X9" s="230" t="s">
        <v>1090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1091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51.6" outlineLevel="2" x14ac:dyDescent="0.25">
      <c r="A10" s="227"/>
      <c r="B10" s="228"/>
      <c r="C10" s="264" t="s">
        <v>1092</v>
      </c>
      <c r="D10" s="253"/>
      <c r="E10" s="253"/>
      <c r="F10" s="253"/>
      <c r="G10" s="253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4" t="str">
        <f>C10</f>
        <v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47">
        <v>2</v>
      </c>
      <c r="B11" s="248" t="s">
        <v>1093</v>
      </c>
      <c r="C11" s="263" t="s">
        <v>1094</v>
      </c>
      <c r="D11" s="249" t="s">
        <v>1089</v>
      </c>
      <c r="E11" s="250">
        <v>1</v>
      </c>
      <c r="F11" s="251"/>
      <c r="G11" s="252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361</v>
      </c>
      <c r="T11" s="230" t="s">
        <v>142</v>
      </c>
      <c r="U11" s="230">
        <v>0</v>
      </c>
      <c r="V11" s="230">
        <f>ROUND(E11*U11,2)</f>
        <v>0</v>
      </c>
      <c r="W11" s="230"/>
      <c r="X11" s="230" t="s">
        <v>1090</v>
      </c>
      <c r="Y11" s="230" t="s">
        <v>144</v>
      </c>
      <c r="Z11" s="210"/>
      <c r="AA11" s="210"/>
      <c r="AB11" s="210"/>
      <c r="AC11" s="210"/>
      <c r="AD11" s="210"/>
      <c r="AE11" s="210"/>
      <c r="AF11" s="210"/>
      <c r="AG11" s="210" t="s">
        <v>1091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5">
      <c r="A12" s="227"/>
      <c r="B12" s="228"/>
      <c r="C12" s="264" t="s">
        <v>1095</v>
      </c>
      <c r="D12" s="253"/>
      <c r="E12" s="253"/>
      <c r="F12" s="253"/>
      <c r="G12" s="253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1" outlineLevel="3" x14ac:dyDescent="0.25">
      <c r="A13" s="227"/>
      <c r="B13" s="228"/>
      <c r="C13" s="270" t="s">
        <v>1096</v>
      </c>
      <c r="D13" s="261"/>
      <c r="E13" s="261"/>
      <c r="F13" s="261"/>
      <c r="G13" s="261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54" t="str">
        <f>C13</f>
        <v>Vyhotovení protokolu o vytyčení stavby se seznamem souřadnic vytyčených bodů a jejich polohopisnými (S-JTSK) a výškopisnými (Bpv) hodnotami.</v>
      </c>
      <c r="BB13" s="210"/>
      <c r="BC13" s="210"/>
      <c r="BD13" s="210"/>
      <c r="BE13" s="210"/>
      <c r="BF13" s="210"/>
      <c r="BG13" s="210"/>
      <c r="BH13" s="210"/>
    </row>
    <row r="14" spans="1:60" ht="21" outlineLevel="3" x14ac:dyDescent="0.25">
      <c r="A14" s="227"/>
      <c r="B14" s="228"/>
      <c r="C14" s="270" t="s">
        <v>1097</v>
      </c>
      <c r="D14" s="261"/>
      <c r="E14" s="261"/>
      <c r="F14" s="261"/>
      <c r="G14" s="261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54" t="str">
        <f>C14</f>
        <v>Náklady na provedení skutečného zaměření stavby v rozsahu nezbytném pro zápis změny do katastru nemovitostí včetně vyhotovení geometrického plánu.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47">
        <v>3</v>
      </c>
      <c r="B15" s="248" t="s">
        <v>1098</v>
      </c>
      <c r="C15" s="263" t="s">
        <v>1099</v>
      </c>
      <c r="D15" s="249" t="s">
        <v>1089</v>
      </c>
      <c r="E15" s="250">
        <v>1</v>
      </c>
      <c r="F15" s="251"/>
      <c r="G15" s="252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361</v>
      </c>
      <c r="T15" s="230" t="s">
        <v>142</v>
      </c>
      <c r="U15" s="230">
        <v>0</v>
      </c>
      <c r="V15" s="230">
        <f>ROUND(E15*U15,2)</f>
        <v>0</v>
      </c>
      <c r="W15" s="230"/>
      <c r="X15" s="230" t="s">
        <v>1090</v>
      </c>
      <c r="Y15" s="230" t="s">
        <v>144</v>
      </c>
      <c r="Z15" s="210"/>
      <c r="AA15" s="210"/>
      <c r="AB15" s="210"/>
      <c r="AC15" s="210"/>
      <c r="AD15" s="210"/>
      <c r="AE15" s="210"/>
      <c r="AF15" s="210"/>
      <c r="AG15" s="210" t="s">
        <v>1091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27"/>
      <c r="B16" s="228"/>
      <c r="C16" s="264" t="s">
        <v>1100</v>
      </c>
      <c r="D16" s="253"/>
      <c r="E16" s="253"/>
      <c r="F16" s="253"/>
      <c r="G16" s="253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31.2" outlineLevel="3" x14ac:dyDescent="0.25">
      <c r="A17" s="227"/>
      <c r="B17" s="228"/>
      <c r="C17" s="270" t="s">
        <v>1101</v>
      </c>
      <c r="D17" s="261"/>
      <c r="E17" s="261"/>
      <c r="F17" s="261"/>
      <c r="G17" s="261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54" t="str">
        <f>C17</f>
        <v>Vybudování: 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7" s="210"/>
      <c r="BC17" s="210"/>
      <c r="BD17" s="210"/>
      <c r="BE17" s="210"/>
      <c r="BF17" s="210"/>
      <c r="BG17" s="210"/>
      <c r="BH17" s="210"/>
    </row>
    <row r="18" spans="1:60" ht="31.2" outlineLevel="3" x14ac:dyDescent="0.25">
      <c r="A18" s="227"/>
      <c r="B18" s="228"/>
      <c r="C18" s="270" t="s">
        <v>1102</v>
      </c>
      <c r="D18" s="261"/>
      <c r="E18" s="261"/>
      <c r="F18" s="261"/>
      <c r="G18" s="261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54" t="str">
        <f>C18</f>
        <v>Provoz: 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8" s="210"/>
      <c r="BC18" s="210"/>
      <c r="BD18" s="210"/>
      <c r="BE18" s="210"/>
      <c r="BF18" s="210"/>
      <c r="BG18" s="210"/>
      <c r="BH18" s="210"/>
    </row>
    <row r="19" spans="1:60" ht="31.2" outlineLevel="3" x14ac:dyDescent="0.25">
      <c r="A19" s="227"/>
      <c r="B19" s="228"/>
      <c r="C19" s="270" t="s">
        <v>1103</v>
      </c>
      <c r="D19" s="261"/>
      <c r="E19" s="261"/>
      <c r="F19" s="261"/>
      <c r="G19" s="261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54" t="str">
        <f>C19</f>
        <v>Odstranění: 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9" s="210"/>
      <c r="BC19" s="210"/>
      <c r="BD19" s="210"/>
      <c r="BE19" s="210"/>
      <c r="BF19" s="210"/>
      <c r="BG19" s="210"/>
      <c r="BH19" s="210"/>
    </row>
    <row r="20" spans="1:60" x14ac:dyDescent="0.25">
      <c r="A20" s="240" t="s">
        <v>136</v>
      </c>
      <c r="B20" s="241" t="s">
        <v>109</v>
      </c>
      <c r="C20" s="262" t="s">
        <v>30</v>
      </c>
      <c r="D20" s="242"/>
      <c r="E20" s="243"/>
      <c r="F20" s="244"/>
      <c r="G20" s="245">
        <f>SUMIF(AG21:AG36,"&lt;&gt;NOR",G21:G36)</f>
        <v>0</v>
      </c>
      <c r="H20" s="239"/>
      <c r="I20" s="239">
        <f>SUM(I21:I36)</f>
        <v>0</v>
      </c>
      <c r="J20" s="239"/>
      <c r="K20" s="239">
        <f>SUM(K21:K36)</f>
        <v>0</v>
      </c>
      <c r="L20" s="239"/>
      <c r="M20" s="239">
        <f>SUM(M21:M36)</f>
        <v>0</v>
      </c>
      <c r="N20" s="238"/>
      <c r="O20" s="238">
        <f>SUM(O21:O36)</f>
        <v>0</v>
      </c>
      <c r="P20" s="238"/>
      <c r="Q20" s="238">
        <f>SUM(Q21:Q36)</f>
        <v>0</v>
      </c>
      <c r="R20" s="239"/>
      <c r="S20" s="239"/>
      <c r="T20" s="239"/>
      <c r="U20" s="239"/>
      <c r="V20" s="239">
        <f>SUM(V21:V36)</f>
        <v>0</v>
      </c>
      <c r="W20" s="239"/>
      <c r="X20" s="239"/>
      <c r="Y20" s="239"/>
      <c r="AG20" t="s">
        <v>137</v>
      </c>
    </row>
    <row r="21" spans="1:60" outlineLevel="1" x14ac:dyDescent="0.25">
      <c r="A21" s="247">
        <v>4</v>
      </c>
      <c r="B21" s="248" t="s">
        <v>1104</v>
      </c>
      <c r="C21" s="263" t="s">
        <v>1105</v>
      </c>
      <c r="D21" s="249" t="s">
        <v>1089</v>
      </c>
      <c r="E21" s="250">
        <v>1</v>
      </c>
      <c r="F21" s="251"/>
      <c r="G21" s="252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361</v>
      </c>
      <c r="T21" s="230" t="s">
        <v>142</v>
      </c>
      <c r="U21" s="230">
        <v>0</v>
      </c>
      <c r="V21" s="230">
        <f>ROUND(E21*U21,2)</f>
        <v>0</v>
      </c>
      <c r="W21" s="230"/>
      <c r="X21" s="230" t="s">
        <v>1090</v>
      </c>
      <c r="Y21" s="230" t="s">
        <v>144</v>
      </c>
      <c r="Z21" s="210"/>
      <c r="AA21" s="210"/>
      <c r="AB21" s="210"/>
      <c r="AC21" s="210"/>
      <c r="AD21" s="210"/>
      <c r="AE21" s="210"/>
      <c r="AF21" s="210"/>
      <c r="AG21" s="210" t="s">
        <v>1091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31.2" outlineLevel="2" x14ac:dyDescent="0.25">
      <c r="A22" s="227"/>
      <c r="B22" s="228"/>
      <c r="C22" s="264" t="s">
        <v>1106</v>
      </c>
      <c r="D22" s="253"/>
      <c r="E22" s="253"/>
      <c r="F22" s="253"/>
      <c r="G22" s="253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54" t="str">
        <f>C22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47">
        <v>5</v>
      </c>
      <c r="B23" s="248" t="s">
        <v>1107</v>
      </c>
      <c r="C23" s="263" t="s">
        <v>1108</v>
      </c>
      <c r="D23" s="249" t="s">
        <v>1089</v>
      </c>
      <c r="E23" s="250">
        <v>1</v>
      </c>
      <c r="F23" s="251"/>
      <c r="G23" s="252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361</v>
      </c>
      <c r="T23" s="230" t="s">
        <v>142</v>
      </c>
      <c r="U23" s="230">
        <v>0</v>
      </c>
      <c r="V23" s="230">
        <f>ROUND(E23*U23,2)</f>
        <v>0</v>
      </c>
      <c r="W23" s="230"/>
      <c r="X23" s="230" t="s">
        <v>1090</v>
      </c>
      <c r="Y23" s="230" t="s">
        <v>144</v>
      </c>
      <c r="Z23" s="210"/>
      <c r="AA23" s="210"/>
      <c r="AB23" s="210"/>
      <c r="AC23" s="210"/>
      <c r="AD23" s="210"/>
      <c r="AE23" s="210"/>
      <c r="AF23" s="210"/>
      <c r="AG23" s="210" t="s">
        <v>1091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31.2" outlineLevel="2" x14ac:dyDescent="0.25">
      <c r="A24" s="227"/>
      <c r="B24" s="228"/>
      <c r="C24" s="264" t="s">
        <v>1109</v>
      </c>
      <c r="D24" s="253"/>
      <c r="E24" s="253"/>
      <c r="F24" s="253"/>
      <c r="G24" s="253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54" t="str">
        <f>C24</f>
        <v>Náklady na přezkoumání podkladů objednatele o stavu inženýrských sítí probíhajících staveništěm nebo dotčenými stavbou i mimo území staveniště, vytýčení jejich skutečné trasy a provedení ochranných opatření pro zabezpečení stávajících inženýrských sítí. Včetně nákladů na případné provedení kopaných sond.</v>
      </c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47">
        <v>6</v>
      </c>
      <c r="B25" s="248" t="s">
        <v>1110</v>
      </c>
      <c r="C25" s="263" t="s">
        <v>1111</v>
      </c>
      <c r="D25" s="249" t="s">
        <v>1089</v>
      </c>
      <c r="E25" s="250">
        <v>1</v>
      </c>
      <c r="F25" s="251"/>
      <c r="G25" s="252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361</v>
      </c>
      <c r="T25" s="230" t="s">
        <v>142</v>
      </c>
      <c r="U25" s="230">
        <v>0</v>
      </c>
      <c r="V25" s="230">
        <f>ROUND(E25*U25,2)</f>
        <v>0</v>
      </c>
      <c r="W25" s="230"/>
      <c r="X25" s="230" t="s">
        <v>1090</v>
      </c>
      <c r="Y25" s="230" t="s">
        <v>144</v>
      </c>
      <c r="Z25" s="210"/>
      <c r="AA25" s="210"/>
      <c r="AB25" s="210"/>
      <c r="AC25" s="210"/>
      <c r="AD25" s="210"/>
      <c r="AE25" s="210"/>
      <c r="AF25" s="210"/>
      <c r="AG25" s="210" t="s">
        <v>1091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1" outlineLevel="2" x14ac:dyDescent="0.25">
      <c r="A26" s="227"/>
      <c r="B26" s="228"/>
      <c r="C26" s="264" t="s">
        <v>1112</v>
      </c>
      <c r="D26" s="253"/>
      <c r="E26" s="253"/>
      <c r="F26" s="253"/>
      <c r="G26" s="253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54" t="str">
        <f>C26</f>
        <v>Náklady na zajištění autorského dozoru a vyhotovení dokumentace skutečného provedení stavby a její předání objednateli v požadované formě a požadovaném počtu.</v>
      </c>
      <c r="BB26" s="210"/>
      <c r="BC26" s="210"/>
      <c r="BD26" s="210"/>
      <c r="BE26" s="210"/>
      <c r="BF26" s="210"/>
      <c r="BG26" s="210"/>
      <c r="BH26" s="210"/>
    </row>
    <row r="27" spans="1:60" outlineLevel="1" x14ac:dyDescent="0.25">
      <c r="A27" s="247">
        <v>7</v>
      </c>
      <c r="B27" s="248" t="s">
        <v>1113</v>
      </c>
      <c r="C27" s="263" t="s">
        <v>1114</v>
      </c>
      <c r="D27" s="249" t="s">
        <v>1089</v>
      </c>
      <c r="E27" s="250">
        <v>1</v>
      </c>
      <c r="F27" s="251"/>
      <c r="G27" s="252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141</v>
      </c>
      <c r="T27" s="230" t="s">
        <v>142</v>
      </c>
      <c r="U27" s="230">
        <v>0</v>
      </c>
      <c r="V27" s="230">
        <f>ROUND(E27*U27,2)</f>
        <v>0</v>
      </c>
      <c r="W27" s="230"/>
      <c r="X27" s="230" t="s">
        <v>1090</v>
      </c>
      <c r="Y27" s="230" t="s">
        <v>144</v>
      </c>
      <c r="Z27" s="210"/>
      <c r="AA27" s="210"/>
      <c r="AB27" s="210"/>
      <c r="AC27" s="210"/>
      <c r="AD27" s="210"/>
      <c r="AE27" s="210"/>
      <c r="AF27" s="210"/>
      <c r="AG27" s="210" t="s">
        <v>1091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1" outlineLevel="2" x14ac:dyDescent="0.25">
      <c r="A28" s="227"/>
      <c r="B28" s="228"/>
      <c r="C28" s="264" t="s">
        <v>1115</v>
      </c>
      <c r="D28" s="253"/>
      <c r="E28" s="253"/>
      <c r="F28" s="253"/>
      <c r="G28" s="253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147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54" t="str">
        <f>C28</f>
        <v>Náklady spojené s vypracováním projektové dokumentace, většinou v obsahu a rozsahu projektové dokumentace pro provádění stavby.</v>
      </c>
      <c r="BB28" s="210"/>
      <c r="BC28" s="210"/>
      <c r="BD28" s="210"/>
      <c r="BE28" s="210"/>
      <c r="BF28" s="210"/>
      <c r="BG28" s="210"/>
      <c r="BH28" s="210"/>
    </row>
    <row r="29" spans="1:60" outlineLevel="1" x14ac:dyDescent="0.25">
      <c r="A29" s="247">
        <v>8</v>
      </c>
      <c r="B29" s="248" t="s">
        <v>1116</v>
      </c>
      <c r="C29" s="263" t="s">
        <v>1117</v>
      </c>
      <c r="D29" s="249" t="s">
        <v>1089</v>
      </c>
      <c r="E29" s="250">
        <v>1</v>
      </c>
      <c r="F29" s="251"/>
      <c r="G29" s="252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361</v>
      </c>
      <c r="T29" s="230" t="s">
        <v>142</v>
      </c>
      <c r="U29" s="230">
        <v>0</v>
      </c>
      <c r="V29" s="230">
        <f>ROUND(E29*U29,2)</f>
        <v>0</v>
      </c>
      <c r="W29" s="230"/>
      <c r="X29" s="230" t="s">
        <v>1090</v>
      </c>
      <c r="Y29" s="230" t="s">
        <v>144</v>
      </c>
      <c r="Z29" s="210"/>
      <c r="AA29" s="210"/>
      <c r="AB29" s="210"/>
      <c r="AC29" s="210"/>
      <c r="AD29" s="210"/>
      <c r="AE29" s="210"/>
      <c r="AF29" s="210"/>
      <c r="AG29" s="210" t="s">
        <v>1091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1" outlineLevel="2" x14ac:dyDescent="0.25">
      <c r="A30" s="227"/>
      <c r="B30" s="228"/>
      <c r="C30" s="264" t="s">
        <v>1118</v>
      </c>
      <c r="D30" s="253"/>
      <c r="E30" s="253"/>
      <c r="F30" s="253"/>
      <c r="G30" s="253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54" t="str">
        <f>C30</f>
        <v>Náklady spojené s povinným pojištěním dodavatele nebo stavebního díla či jeho části, pokud jej zadavatel požaduje v obchodních podmínkách.</v>
      </c>
      <c r="BB30" s="210"/>
      <c r="BC30" s="210"/>
      <c r="BD30" s="210"/>
      <c r="BE30" s="210"/>
      <c r="BF30" s="210"/>
      <c r="BG30" s="210"/>
      <c r="BH30" s="210"/>
    </row>
    <row r="31" spans="1:60" outlineLevel="1" x14ac:dyDescent="0.25">
      <c r="A31" s="247">
        <v>9</v>
      </c>
      <c r="B31" s="248" t="s">
        <v>1119</v>
      </c>
      <c r="C31" s="263" t="s">
        <v>1120</v>
      </c>
      <c r="D31" s="249" t="s">
        <v>1089</v>
      </c>
      <c r="E31" s="250">
        <v>1</v>
      </c>
      <c r="F31" s="251"/>
      <c r="G31" s="252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361</v>
      </c>
      <c r="T31" s="230" t="s">
        <v>142</v>
      </c>
      <c r="U31" s="230">
        <v>0</v>
      </c>
      <c r="V31" s="230">
        <f>ROUND(E31*U31,2)</f>
        <v>0</v>
      </c>
      <c r="W31" s="230"/>
      <c r="X31" s="230" t="s">
        <v>1090</v>
      </c>
      <c r="Y31" s="230" t="s">
        <v>144</v>
      </c>
      <c r="Z31" s="210"/>
      <c r="AA31" s="210"/>
      <c r="AB31" s="210"/>
      <c r="AC31" s="210"/>
      <c r="AD31" s="210"/>
      <c r="AE31" s="210"/>
      <c r="AF31" s="210"/>
      <c r="AG31" s="210" t="s">
        <v>1091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1" outlineLevel="2" x14ac:dyDescent="0.25">
      <c r="A32" s="227"/>
      <c r="B32" s="228"/>
      <c r="C32" s="264" t="s">
        <v>1121</v>
      </c>
      <c r="D32" s="253"/>
      <c r="E32" s="253"/>
      <c r="F32" s="253"/>
      <c r="G32" s="253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54" t="str">
        <f>C32</f>
        <v>Náklady spojené s povinnou publicitou, pokud ji objednatel požaduje. Zahrnuje zejména náklady na propagační a informační billboardy, tabule, internetovou propagaci, tiskoviny apod.</v>
      </c>
      <c r="BB32" s="210"/>
      <c r="BC32" s="210"/>
      <c r="BD32" s="210"/>
      <c r="BE32" s="210"/>
      <c r="BF32" s="210"/>
      <c r="BG32" s="210"/>
      <c r="BH32" s="210"/>
    </row>
    <row r="33" spans="1:60" outlineLevel="1" x14ac:dyDescent="0.25">
      <c r="A33" s="247">
        <v>10</v>
      </c>
      <c r="B33" s="248" t="s">
        <v>1122</v>
      </c>
      <c r="C33" s="263" t="s">
        <v>1123</v>
      </c>
      <c r="D33" s="249" t="s">
        <v>1089</v>
      </c>
      <c r="E33" s="250">
        <v>1</v>
      </c>
      <c r="F33" s="251"/>
      <c r="G33" s="252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361</v>
      </c>
      <c r="T33" s="230" t="s">
        <v>142</v>
      </c>
      <c r="U33" s="230">
        <v>0</v>
      </c>
      <c r="V33" s="230">
        <f>ROUND(E33*U33,2)</f>
        <v>0</v>
      </c>
      <c r="W33" s="230"/>
      <c r="X33" s="230" t="s">
        <v>1090</v>
      </c>
      <c r="Y33" s="230" t="s">
        <v>144</v>
      </c>
      <c r="Z33" s="210"/>
      <c r="AA33" s="210"/>
      <c r="AB33" s="210"/>
      <c r="AC33" s="210"/>
      <c r="AD33" s="210"/>
      <c r="AE33" s="210"/>
      <c r="AF33" s="210"/>
      <c r="AG33" s="210" t="s">
        <v>1091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1" outlineLevel="2" x14ac:dyDescent="0.25">
      <c r="A34" s="227"/>
      <c r="B34" s="228"/>
      <c r="C34" s="264" t="s">
        <v>1124</v>
      </c>
      <c r="D34" s="253"/>
      <c r="E34" s="253"/>
      <c r="F34" s="253"/>
      <c r="G34" s="253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4" t="str">
        <f>C34</f>
        <v>Náklady zhotovitele, související s prováděním zkoušek a revizí, jako např. kamerová zkouška napojení a průtočnosti nových dešťových vpustí, vyčištění tlakosacím vozem a zkoušky nad rámec KZP.</v>
      </c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47">
        <v>11</v>
      </c>
      <c r="B35" s="248" t="s">
        <v>1125</v>
      </c>
      <c r="C35" s="263" t="s">
        <v>1126</v>
      </c>
      <c r="D35" s="249" t="s">
        <v>1127</v>
      </c>
      <c r="E35" s="250">
        <v>1</v>
      </c>
      <c r="F35" s="251"/>
      <c r="G35" s="252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361</v>
      </c>
      <c r="T35" s="230" t="s">
        <v>142</v>
      </c>
      <c r="U35" s="230">
        <v>0</v>
      </c>
      <c r="V35" s="230">
        <f>ROUND(E35*U35,2)</f>
        <v>0</v>
      </c>
      <c r="W35" s="230"/>
      <c r="X35" s="230" t="s">
        <v>1090</v>
      </c>
      <c r="Y35" s="230" t="s">
        <v>144</v>
      </c>
      <c r="Z35" s="210"/>
      <c r="AA35" s="210"/>
      <c r="AB35" s="210"/>
      <c r="AC35" s="210"/>
      <c r="AD35" s="210"/>
      <c r="AE35" s="210"/>
      <c r="AF35" s="210"/>
      <c r="AG35" s="210" t="s">
        <v>1091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5">
      <c r="A36" s="227"/>
      <c r="B36" s="228"/>
      <c r="C36" s="264" t="s">
        <v>1128</v>
      </c>
      <c r="D36" s="253"/>
      <c r="E36" s="253"/>
      <c r="F36" s="253"/>
      <c r="G36" s="253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5">
      <c r="A37" s="3"/>
      <c r="B37" s="4"/>
      <c r="C37" s="271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v>15</v>
      </c>
      <c r="AF37">
        <v>21</v>
      </c>
      <c r="AG37" t="s">
        <v>122</v>
      </c>
    </row>
    <row r="38" spans="1:60" x14ac:dyDescent="0.25">
      <c r="A38" s="213"/>
      <c r="B38" s="214" t="s">
        <v>31</v>
      </c>
      <c r="C38" s="272"/>
      <c r="D38" s="215"/>
      <c r="E38" s="216"/>
      <c r="F38" s="216"/>
      <c r="G38" s="246">
        <f>G8+G20</f>
        <v>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f>SUMIF(L7:L36,AE37,G7:G36)</f>
        <v>0</v>
      </c>
      <c r="AF38">
        <f>SUMIF(L7:L36,AF37,G7:G36)</f>
        <v>0</v>
      </c>
      <c r="AG38" t="s">
        <v>529</v>
      </c>
    </row>
    <row r="39" spans="1:60" x14ac:dyDescent="0.25">
      <c r="A39" s="3"/>
      <c r="B39" s="4"/>
      <c r="C39" s="271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5">
      <c r="A40" s="3"/>
      <c r="B40" s="4"/>
      <c r="C40" s="271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5">
      <c r="A41" s="217" t="s">
        <v>530</v>
      </c>
      <c r="B41" s="217"/>
      <c r="C41" s="273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5">
      <c r="A42" s="218"/>
      <c r="B42" s="219"/>
      <c r="C42" s="274"/>
      <c r="D42" s="219"/>
      <c r="E42" s="219"/>
      <c r="F42" s="219"/>
      <c r="G42" s="220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G42" t="s">
        <v>531</v>
      </c>
    </row>
    <row r="43" spans="1:60" x14ac:dyDescent="0.25">
      <c r="A43" s="221"/>
      <c r="B43" s="222"/>
      <c r="C43" s="275"/>
      <c r="D43" s="222"/>
      <c r="E43" s="222"/>
      <c r="F43" s="222"/>
      <c r="G43" s="22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5">
      <c r="A44" s="221"/>
      <c r="B44" s="222"/>
      <c r="C44" s="275"/>
      <c r="D44" s="222"/>
      <c r="E44" s="222"/>
      <c r="F44" s="222"/>
      <c r="G44" s="22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5">
      <c r="A45" s="221"/>
      <c r="B45" s="222"/>
      <c r="C45" s="275"/>
      <c r="D45" s="222"/>
      <c r="E45" s="222"/>
      <c r="F45" s="222"/>
      <c r="G45" s="22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A46" s="224"/>
      <c r="B46" s="225"/>
      <c r="C46" s="276"/>
      <c r="D46" s="225"/>
      <c r="E46" s="225"/>
      <c r="F46" s="225"/>
      <c r="G46" s="226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5">
      <c r="A47" s="3"/>
      <c r="B47" s="4"/>
      <c r="C47" s="271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5">
      <c r="C48" s="277"/>
      <c r="D48" s="10"/>
      <c r="AG48" t="s">
        <v>532</v>
      </c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22">
    <mergeCell ref="C26:G26"/>
    <mergeCell ref="C28:G28"/>
    <mergeCell ref="C30:G30"/>
    <mergeCell ref="C32:G32"/>
    <mergeCell ref="C34:G34"/>
    <mergeCell ref="C36:G36"/>
    <mergeCell ref="C16:G16"/>
    <mergeCell ref="C17:G17"/>
    <mergeCell ref="C18:G18"/>
    <mergeCell ref="C19:G19"/>
    <mergeCell ref="C22:G22"/>
    <mergeCell ref="C24:G24"/>
    <mergeCell ref="A1:G1"/>
    <mergeCell ref="C2:G2"/>
    <mergeCell ref="C3:G3"/>
    <mergeCell ref="C4:G4"/>
    <mergeCell ref="A41:C41"/>
    <mergeCell ref="A42:G46"/>
    <mergeCell ref="C10:G10"/>
    <mergeCell ref="C12:G12"/>
    <mergeCell ref="C13:G13"/>
    <mergeCell ref="C14:G14"/>
  </mergeCells>
  <pageMargins left="0.59055118110236204" right="0.196850393700787" top="0.78740157499999996" bottom="0.78740157499999996" header="0.3" footer="0.3"/>
  <pageSetup paperSize="9" orientation="portrait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7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0" customWidth="1"/>
    <col min="4" max="4" width="13" style="50" customWidth="1"/>
    <col min="5" max="5" width="9.6640625" style="50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6" t="s">
        <v>38</v>
      </c>
      <c r="B1" s="73" t="s">
        <v>4</v>
      </c>
      <c r="C1" s="74"/>
      <c r="D1" s="74"/>
      <c r="E1" s="74"/>
      <c r="F1" s="74"/>
      <c r="G1" s="74"/>
      <c r="H1" s="74"/>
      <c r="I1" s="74"/>
      <c r="J1" s="75"/>
    </row>
    <row r="2" spans="1:15" ht="36" customHeight="1" x14ac:dyDescent="0.25">
      <c r="A2" s="2"/>
      <c r="B2" s="104" t="s">
        <v>24</v>
      </c>
      <c r="C2" s="105"/>
      <c r="D2" s="106" t="s">
        <v>43</v>
      </c>
      <c r="E2" s="107" t="s">
        <v>44</v>
      </c>
      <c r="F2" s="108"/>
      <c r="G2" s="108"/>
      <c r="H2" s="108"/>
      <c r="I2" s="108"/>
      <c r="J2" s="109"/>
      <c r="O2" s="1"/>
    </row>
    <row r="3" spans="1:15" ht="27" hidden="1" customHeight="1" x14ac:dyDescent="0.25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5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5">
      <c r="A5" s="2"/>
      <c r="B5" s="30" t="s">
        <v>23</v>
      </c>
      <c r="D5" s="120" t="s">
        <v>45</v>
      </c>
      <c r="E5" s="87"/>
      <c r="F5" s="87"/>
      <c r="G5" s="87"/>
      <c r="H5" s="18" t="s">
        <v>42</v>
      </c>
      <c r="I5" s="124" t="s">
        <v>49</v>
      </c>
      <c r="J5" s="8"/>
    </row>
    <row r="6" spans="1:15" ht="15.75" customHeight="1" x14ac:dyDescent="0.25">
      <c r="A6" s="2"/>
      <c r="B6" s="27"/>
      <c r="C6" s="52"/>
      <c r="D6" s="121" t="s">
        <v>46</v>
      </c>
      <c r="E6" s="88"/>
      <c r="F6" s="88"/>
      <c r="G6" s="88"/>
      <c r="H6" s="18" t="s">
        <v>36</v>
      </c>
      <c r="I6" s="124" t="s">
        <v>50</v>
      </c>
      <c r="J6" s="8"/>
    </row>
    <row r="7" spans="1:15" ht="15.75" customHeight="1" x14ac:dyDescent="0.25">
      <c r="A7" s="2"/>
      <c r="B7" s="28"/>
      <c r="C7" s="53"/>
      <c r="D7" s="123" t="s">
        <v>48</v>
      </c>
      <c r="E7" s="122" t="s">
        <v>47</v>
      </c>
      <c r="F7" s="89"/>
      <c r="G7" s="89"/>
      <c r="H7" s="23"/>
      <c r="I7" s="22"/>
      <c r="J7" s="33"/>
    </row>
    <row r="8" spans="1:15" ht="24" hidden="1" customHeight="1" x14ac:dyDescent="0.25">
      <c r="A8" s="2"/>
      <c r="B8" s="30" t="s">
        <v>21</v>
      </c>
      <c r="D8" s="125" t="s">
        <v>51</v>
      </c>
      <c r="H8" s="18" t="s">
        <v>42</v>
      </c>
      <c r="I8" s="124" t="s">
        <v>55</v>
      </c>
      <c r="J8" s="8"/>
    </row>
    <row r="9" spans="1:15" ht="15.75" hidden="1" customHeight="1" x14ac:dyDescent="0.25">
      <c r="A9" s="2"/>
      <c r="B9" s="2"/>
      <c r="D9" s="125" t="s">
        <v>52</v>
      </c>
      <c r="H9" s="18" t="s">
        <v>36</v>
      </c>
      <c r="I9" s="124" t="s">
        <v>56</v>
      </c>
      <c r="J9" s="8"/>
    </row>
    <row r="10" spans="1:15" ht="15.75" hidden="1" customHeight="1" x14ac:dyDescent="0.25">
      <c r="A10" s="2"/>
      <c r="B10" s="34"/>
      <c r="C10" s="53"/>
      <c r="D10" s="123" t="s">
        <v>54</v>
      </c>
      <c r="E10" s="126" t="s">
        <v>53</v>
      </c>
      <c r="F10" s="23"/>
      <c r="G10" s="14"/>
      <c r="H10" s="14"/>
      <c r="I10" s="35"/>
      <c r="J10" s="33"/>
    </row>
    <row r="11" spans="1:15" ht="24" customHeight="1" x14ac:dyDescent="0.25">
      <c r="A11" s="2"/>
      <c r="B11" s="30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5">
      <c r="A12" s="2"/>
      <c r="B12" s="27"/>
      <c r="C12" s="52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5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5">
      <c r="A14" s="2"/>
      <c r="B14" s="42" t="s">
        <v>22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5">
      <c r="A15" s="2"/>
      <c r="B15" s="34" t="s">
        <v>34</v>
      </c>
      <c r="C15" s="57"/>
      <c r="D15" s="51"/>
      <c r="E15" s="82"/>
      <c r="F15" s="82"/>
      <c r="G15" s="83"/>
      <c r="H15" s="83"/>
      <c r="I15" s="83" t="s">
        <v>31</v>
      </c>
      <c r="J15" s="84"/>
    </row>
    <row r="16" spans="1:15" ht="23.25" customHeight="1" x14ac:dyDescent="0.25">
      <c r="A16" s="194" t="s">
        <v>26</v>
      </c>
      <c r="B16" s="37" t="s">
        <v>26</v>
      </c>
      <c r="C16" s="58"/>
      <c r="D16" s="59"/>
      <c r="E16" s="79"/>
      <c r="F16" s="80"/>
      <c r="G16" s="79"/>
      <c r="H16" s="80"/>
      <c r="I16" s="79">
        <f>SUMIF(F57:F73,A16,I57:I73)+SUMIF(F57:F73,"PSU",I57:I73)</f>
        <v>0</v>
      </c>
      <c r="J16" s="81"/>
    </row>
    <row r="17" spans="1:10" ht="23.25" customHeight="1" x14ac:dyDescent="0.25">
      <c r="A17" s="194" t="s">
        <v>27</v>
      </c>
      <c r="B17" s="37" t="s">
        <v>27</v>
      </c>
      <c r="C17" s="58"/>
      <c r="D17" s="59"/>
      <c r="E17" s="79"/>
      <c r="F17" s="80"/>
      <c r="G17" s="79"/>
      <c r="H17" s="80"/>
      <c r="I17" s="79">
        <f>SUMIF(F57:F73,A17,I57:I73)</f>
        <v>0</v>
      </c>
      <c r="J17" s="81"/>
    </row>
    <row r="18" spans="1:10" ht="23.25" customHeight="1" x14ac:dyDescent="0.25">
      <c r="A18" s="194" t="s">
        <v>28</v>
      </c>
      <c r="B18" s="37" t="s">
        <v>28</v>
      </c>
      <c r="C18" s="58"/>
      <c r="D18" s="59"/>
      <c r="E18" s="79"/>
      <c r="F18" s="80"/>
      <c r="G18" s="79"/>
      <c r="H18" s="80"/>
      <c r="I18" s="79">
        <f>SUMIF(F57:F73,A18,I57:I73)</f>
        <v>0</v>
      </c>
      <c r="J18" s="81"/>
    </row>
    <row r="19" spans="1:10" ht="23.25" customHeight="1" x14ac:dyDescent="0.25">
      <c r="A19" s="194" t="s">
        <v>108</v>
      </c>
      <c r="B19" s="37" t="s">
        <v>29</v>
      </c>
      <c r="C19" s="58"/>
      <c r="D19" s="59"/>
      <c r="E19" s="79"/>
      <c r="F19" s="80"/>
      <c r="G19" s="79"/>
      <c r="H19" s="80"/>
      <c r="I19" s="79">
        <f>SUMIF(F57:F73,A19,I57:I73)</f>
        <v>0</v>
      </c>
      <c r="J19" s="81"/>
    </row>
    <row r="20" spans="1:10" ht="23.25" customHeight="1" x14ac:dyDescent="0.25">
      <c r="A20" s="194" t="s">
        <v>109</v>
      </c>
      <c r="B20" s="37" t="s">
        <v>30</v>
      </c>
      <c r="C20" s="58"/>
      <c r="D20" s="59"/>
      <c r="E20" s="79"/>
      <c r="F20" s="80"/>
      <c r="G20" s="79"/>
      <c r="H20" s="80"/>
      <c r="I20" s="79">
        <f>SUMIF(F57:F73,A20,I57:I73)</f>
        <v>0</v>
      </c>
      <c r="J20" s="81"/>
    </row>
    <row r="21" spans="1:10" ht="23.25" customHeight="1" x14ac:dyDescent="0.25">
      <c r="A21" s="2"/>
      <c r="B21" s="47" t="s">
        <v>31</v>
      </c>
      <c r="C21" s="60"/>
      <c r="D21" s="61"/>
      <c r="E21" s="85"/>
      <c r="F21" s="86"/>
      <c r="G21" s="85"/>
      <c r="H21" s="86"/>
      <c r="I21" s="85">
        <f>SUM(I16:J20)</f>
        <v>0</v>
      </c>
      <c r="J21" s="95"/>
    </row>
    <row r="22" spans="1:10" ht="33" customHeight="1" x14ac:dyDescent="0.25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5">
      <c r="A23" s="2">
        <f>ZakladDPHSni*SazbaDPH1/100</f>
        <v>0</v>
      </c>
      <c r="B23" s="37" t="s">
        <v>13</v>
      </c>
      <c r="C23" s="58"/>
      <c r="D23" s="59"/>
      <c r="E23" s="63">
        <v>15</v>
      </c>
      <c r="F23" s="38" t="s">
        <v>0</v>
      </c>
      <c r="G23" s="93">
        <f>ZakladDPHSniVypocet</f>
        <v>0</v>
      </c>
      <c r="H23" s="94"/>
      <c r="I23" s="94"/>
      <c r="J23" s="39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7" t="s">
        <v>14</v>
      </c>
      <c r="C24" s="58"/>
      <c r="D24" s="59"/>
      <c r="E24" s="63">
        <f>SazbaDPH1</f>
        <v>15</v>
      </c>
      <c r="F24" s="38" t="s">
        <v>0</v>
      </c>
      <c r="G24" s="91">
        <f>A23</f>
        <v>0</v>
      </c>
      <c r="H24" s="92"/>
      <c r="I24" s="92"/>
      <c r="J24" s="39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93">
        <f>ZakladDPHZaklVypocet</f>
        <v>0</v>
      </c>
      <c r="H25" s="94"/>
      <c r="I25" s="94"/>
      <c r="J25" s="39" t="str">
        <f t="shared" si="0"/>
        <v>CZK</v>
      </c>
    </row>
    <row r="26" spans="1:10" ht="23.25" customHeight="1" x14ac:dyDescent="0.25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76">
        <f>A25</f>
        <v>0</v>
      </c>
      <c r="H26" s="77"/>
      <c r="I26" s="77"/>
      <c r="J26" s="36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78">
        <f>CenaCelkem-(ZakladDPHSni+DPHSni+ZakladDPHZakl+DPHZakl)</f>
        <v>0</v>
      </c>
      <c r="H27" s="78"/>
      <c r="I27" s="78"/>
      <c r="J27" s="40" t="str">
        <f t="shared" si="0"/>
        <v>CZK</v>
      </c>
    </row>
    <row r="28" spans="1:10" ht="27.75" hidden="1" customHeight="1" thickBot="1" x14ac:dyDescent="0.3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75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0"/>
      <c r="D34" s="96"/>
      <c r="E34" s="97"/>
      <c r="G34" s="98"/>
      <c r="H34" s="99"/>
      <c r="I34" s="99"/>
      <c r="J34" s="24"/>
    </row>
    <row r="35" spans="1:10" ht="12.75" customHeight="1" x14ac:dyDescent="0.25">
      <c r="A35" s="2"/>
      <c r="B35" s="2"/>
      <c r="D35" s="90" t="s">
        <v>2</v>
      </c>
      <c r="E35" s="90"/>
      <c r="H35" s="10" t="s">
        <v>3</v>
      </c>
      <c r="J35" s="9"/>
    </row>
    <row r="36" spans="1:10" ht="13.5" customHeight="1" thickBot="1" x14ac:dyDescent="0.3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5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5">
      <c r="A39" s="134">
        <v>1</v>
      </c>
      <c r="B39" s="144" t="s">
        <v>57</v>
      </c>
      <c r="C39" s="145"/>
      <c r="D39" s="145"/>
      <c r="E39" s="145"/>
      <c r="F39" s="146">
        <f>'301 1 Pol'!AE442+'301 2 Pol'!AE223+'301 3 Pol'!AE238+'302 1 Pol'!AE239+'302 2 Pol'!AE281+'302 3 Pol'!AE96+'VON 1 Naklady'!AE38</f>
        <v>0</v>
      </c>
      <c r="G39" s="147">
        <f>'301 1 Pol'!AF442+'301 2 Pol'!AF223+'301 3 Pol'!AF238+'302 1 Pol'!AF239+'302 2 Pol'!AF281+'302 3 Pol'!AF96+'VON 1 Naklady'!AF38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5">
      <c r="A40" s="134">
        <v>2</v>
      </c>
      <c r="B40" s="150" t="s">
        <v>58</v>
      </c>
      <c r="C40" s="151" t="s">
        <v>59</v>
      </c>
      <c r="D40" s="151"/>
      <c r="E40" s="151"/>
      <c r="F40" s="152">
        <f>'301 1 Pol'!AE442+'301 2 Pol'!AE223+'301 3 Pol'!AE238</f>
        <v>0</v>
      </c>
      <c r="G40" s="153">
        <f>'301 1 Pol'!AF442+'301 2 Pol'!AF223+'301 3 Pol'!AF238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5">
      <c r="A41" s="134">
        <v>3</v>
      </c>
      <c r="B41" s="155" t="s">
        <v>60</v>
      </c>
      <c r="C41" s="145" t="s">
        <v>61</v>
      </c>
      <c r="D41" s="145"/>
      <c r="E41" s="145"/>
      <c r="F41" s="156">
        <f>'301 1 Pol'!AE442</f>
        <v>0</v>
      </c>
      <c r="G41" s="148">
        <f>'301 1 Pol'!AF442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5">
      <c r="A42" s="134">
        <v>3</v>
      </c>
      <c r="B42" s="155" t="s">
        <v>62</v>
      </c>
      <c r="C42" s="145" t="s">
        <v>63</v>
      </c>
      <c r="D42" s="145"/>
      <c r="E42" s="145"/>
      <c r="F42" s="156">
        <f>'301 2 Pol'!AE223</f>
        <v>0</v>
      </c>
      <c r="G42" s="148">
        <f>'301 2 Pol'!AF223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5">
      <c r="A43" s="134">
        <v>3</v>
      </c>
      <c r="B43" s="155" t="s">
        <v>64</v>
      </c>
      <c r="C43" s="145" t="s">
        <v>65</v>
      </c>
      <c r="D43" s="145"/>
      <c r="E43" s="145"/>
      <c r="F43" s="156">
        <f>'301 3 Pol'!AE238</f>
        <v>0</v>
      </c>
      <c r="G43" s="148">
        <f>'301 3 Pol'!AF238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5">
      <c r="A44" s="134">
        <v>2</v>
      </c>
      <c r="B44" s="150" t="s">
        <v>66</v>
      </c>
      <c r="C44" s="151" t="s">
        <v>67</v>
      </c>
      <c r="D44" s="151"/>
      <c r="E44" s="151"/>
      <c r="F44" s="152">
        <f>'302 1 Pol'!AE239+'302 2 Pol'!AE281+'302 3 Pol'!AE96</f>
        <v>0</v>
      </c>
      <c r="G44" s="153">
        <f>'302 1 Pol'!AF239+'302 2 Pol'!AF281+'302 3 Pol'!AF96</f>
        <v>0</v>
      </c>
      <c r="H44" s="153">
        <f>(F44*SazbaDPH1/100)+(G44*SazbaDPH2/100)</f>
        <v>0</v>
      </c>
      <c r="I44" s="153">
        <f>F44+G44+H44</f>
        <v>0</v>
      </c>
      <c r="J44" s="154" t="str">
        <f>IF(CenaCelkemVypocet=0,"",I44/CenaCelkemVypocet*100)</f>
        <v/>
      </c>
    </row>
    <row r="45" spans="1:10" ht="25.5" customHeight="1" x14ac:dyDescent="0.25">
      <c r="A45" s="134">
        <v>3</v>
      </c>
      <c r="B45" s="155" t="s">
        <v>60</v>
      </c>
      <c r="C45" s="145" t="s">
        <v>68</v>
      </c>
      <c r="D45" s="145"/>
      <c r="E45" s="145"/>
      <c r="F45" s="156">
        <f>'302 1 Pol'!AE239</f>
        <v>0</v>
      </c>
      <c r="G45" s="148">
        <f>'302 1 Pol'!AF239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5">
      <c r="A46" s="134">
        <v>3</v>
      </c>
      <c r="B46" s="155" t="s">
        <v>62</v>
      </c>
      <c r="C46" s="145" t="s">
        <v>69</v>
      </c>
      <c r="D46" s="145"/>
      <c r="E46" s="145"/>
      <c r="F46" s="156">
        <f>'302 2 Pol'!AE281</f>
        <v>0</v>
      </c>
      <c r="G46" s="148">
        <f>'302 2 Pol'!AF281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5">
      <c r="A47" s="134">
        <v>3</v>
      </c>
      <c r="B47" s="155" t="s">
        <v>64</v>
      </c>
      <c r="C47" s="145" t="s">
        <v>70</v>
      </c>
      <c r="D47" s="145"/>
      <c r="E47" s="145"/>
      <c r="F47" s="156">
        <f>'302 3 Pol'!AE96</f>
        <v>0</v>
      </c>
      <c r="G47" s="148">
        <f>'302 3 Pol'!AF96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5">
      <c r="A48" s="134">
        <v>2</v>
      </c>
      <c r="B48" s="150" t="s">
        <v>71</v>
      </c>
      <c r="C48" s="151" t="s">
        <v>72</v>
      </c>
      <c r="D48" s="151"/>
      <c r="E48" s="151"/>
      <c r="F48" s="152">
        <f>'VON 1 Naklady'!AE38</f>
        <v>0</v>
      </c>
      <c r="G48" s="153">
        <f>'VON 1 Naklady'!AF38</f>
        <v>0</v>
      </c>
      <c r="H48" s="153">
        <f>(F48*SazbaDPH1/100)+(G48*SazbaDPH2/100)</f>
        <v>0</v>
      </c>
      <c r="I48" s="153">
        <f>F48+G48+H48</f>
        <v>0</v>
      </c>
      <c r="J48" s="154" t="str">
        <f>IF(CenaCelkemVypocet=0,"",I48/CenaCelkemVypocet*100)</f>
        <v/>
      </c>
    </row>
    <row r="49" spans="1:10" ht="25.5" customHeight="1" x14ac:dyDescent="0.25">
      <c r="A49" s="134">
        <v>3</v>
      </c>
      <c r="B49" s="155" t="s">
        <v>60</v>
      </c>
      <c r="C49" s="145" t="s">
        <v>73</v>
      </c>
      <c r="D49" s="145"/>
      <c r="E49" s="145"/>
      <c r="F49" s="156">
        <f>'VON 1 Naklady'!AE38</f>
        <v>0</v>
      </c>
      <c r="G49" s="148">
        <f>'VON 1 Naklady'!AF38</f>
        <v>0</v>
      </c>
      <c r="H49" s="148">
        <f>(F49*SazbaDPH1/100)+(G49*SazbaDPH2/100)</f>
        <v>0</v>
      </c>
      <c r="I49" s="148">
        <f>F49+G49+H49</f>
        <v>0</v>
      </c>
      <c r="J49" s="149" t="str">
        <f>IF(CenaCelkemVypocet=0,"",I49/CenaCelkemVypocet*100)</f>
        <v/>
      </c>
    </row>
    <row r="50" spans="1:10" ht="25.5" customHeight="1" x14ac:dyDescent="0.25">
      <c r="A50" s="134"/>
      <c r="B50" s="157" t="s">
        <v>74</v>
      </c>
      <c r="C50" s="158"/>
      <c r="D50" s="158"/>
      <c r="E50" s="159"/>
      <c r="F50" s="160">
        <f>SUMIF(A39:A49,"=1",F39:F49)</f>
        <v>0</v>
      </c>
      <c r="G50" s="161">
        <f>SUMIF(A39:A49,"=1",G39:G49)</f>
        <v>0</v>
      </c>
      <c r="H50" s="161">
        <f>SUMIF(A39:A49,"=1",H39:H49)</f>
        <v>0</v>
      </c>
      <c r="I50" s="161">
        <f>SUMIF(A39:A49,"=1",I39:I49)</f>
        <v>0</v>
      </c>
      <c r="J50" s="162">
        <f>SUMIF(A39:A49,"=1",J39:J49)</f>
        <v>0</v>
      </c>
    </row>
    <row r="54" spans="1:10" ht="15.6" x14ac:dyDescent="0.3">
      <c r="B54" s="173" t="s">
        <v>76</v>
      </c>
    </row>
    <row r="56" spans="1:10" ht="25.5" customHeight="1" x14ac:dyDescent="0.25">
      <c r="A56" s="175"/>
      <c r="B56" s="178" t="s">
        <v>18</v>
      </c>
      <c r="C56" s="178" t="s">
        <v>6</v>
      </c>
      <c r="D56" s="179"/>
      <c r="E56" s="179"/>
      <c r="F56" s="180" t="s">
        <v>77</v>
      </c>
      <c r="G56" s="180"/>
      <c r="H56" s="180"/>
      <c r="I56" s="180" t="s">
        <v>31</v>
      </c>
      <c r="J56" s="180" t="s">
        <v>0</v>
      </c>
    </row>
    <row r="57" spans="1:10" ht="36.75" customHeight="1" x14ac:dyDescent="0.25">
      <c r="A57" s="176"/>
      <c r="B57" s="181" t="s">
        <v>60</v>
      </c>
      <c r="C57" s="182" t="s">
        <v>78</v>
      </c>
      <c r="D57" s="183"/>
      <c r="E57" s="183"/>
      <c r="F57" s="190" t="s">
        <v>26</v>
      </c>
      <c r="G57" s="191"/>
      <c r="H57" s="191"/>
      <c r="I57" s="191">
        <f>'301 1 Pol'!G8+'301 2 Pol'!G8+'301 3 Pol'!G8+'302 1 Pol'!G8+'302 2 Pol'!G8+'302 3 Pol'!G8</f>
        <v>0</v>
      </c>
      <c r="J57" s="187" t="str">
        <f>IF(I74=0,"",I57/I74*100)</f>
        <v/>
      </c>
    </row>
    <row r="58" spans="1:10" ht="36.75" customHeight="1" x14ac:dyDescent="0.25">
      <c r="A58" s="176"/>
      <c r="B58" s="181" t="s">
        <v>79</v>
      </c>
      <c r="C58" s="182" t="s">
        <v>80</v>
      </c>
      <c r="D58" s="183"/>
      <c r="E58" s="183"/>
      <c r="F58" s="190" t="s">
        <v>26</v>
      </c>
      <c r="G58" s="191"/>
      <c r="H58" s="191"/>
      <c r="I58" s="191">
        <f>'301 1 Pol'!G317+'301 2 Pol'!G135+'301 3 Pol'!G164+'302 1 Pol'!G113+'302 2 Pol'!G131+'302 3 Pol'!G65</f>
        <v>0</v>
      </c>
      <c r="J58" s="187" t="str">
        <f>IF(I74=0,"",I58/I74*100)</f>
        <v/>
      </c>
    </row>
    <row r="59" spans="1:10" ht="36.75" customHeight="1" x14ac:dyDescent="0.25">
      <c r="A59" s="176"/>
      <c r="B59" s="181" t="s">
        <v>81</v>
      </c>
      <c r="C59" s="182" t="s">
        <v>82</v>
      </c>
      <c r="D59" s="183"/>
      <c r="E59" s="183"/>
      <c r="F59" s="190" t="s">
        <v>26</v>
      </c>
      <c r="G59" s="191"/>
      <c r="H59" s="191"/>
      <c r="I59" s="191">
        <f>'301 1 Pol'!G337+'302 2 Pol'!G152</f>
        <v>0</v>
      </c>
      <c r="J59" s="187" t="str">
        <f>IF(I74=0,"",I59/I74*100)</f>
        <v/>
      </c>
    </row>
    <row r="60" spans="1:10" ht="36.75" customHeight="1" x14ac:dyDescent="0.25">
      <c r="A60" s="176"/>
      <c r="B60" s="181" t="s">
        <v>83</v>
      </c>
      <c r="C60" s="182" t="s">
        <v>84</v>
      </c>
      <c r="D60" s="183"/>
      <c r="E60" s="183"/>
      <c r="F60" s="190" t="s">
        <v>26</v>
      </c>
      <c r="G60" s="191"/>
      <c r="H60" s="191"/>
      <c r="I60" s="191">
        <f>'302 2 Pol'!G158</f>
        <v>0</v>
      </c>
      <c r="J60" s="187" t="str">
        <f>IF(I74=0,"",I60/I74*100)</f>
        <v/>
      </c>
    </row>
    <row r="61" spans="1:10" ht="36.75" customHeight="1" x14ac:dyDescent="0.25">
      <c r="A61" s="176"/>
      <c r="B61" s="181" t="s">
        <v>85</v>
      </c>
      <c r="C61" s="182" t="s">
        <v>86</v>
      </c>
      <c r="D61" s="183"/>
      <c r="E61" s="183"/>
      <c r="F61" s="190" t="s">
        <v>26</v>
      </c>
      <c r="G61" s="191"/>
      <c r="H61" s="191"/>
      <c r="I61" s="191">
        <f>'301 1 Pol'!G343+'301 2 Pol'!G149+'301 3 Pol'!G169+'302 1 Pol'!G127+'302 2 Pol'!G163+'302 3 Pol'!G69</f>
        <v>0</v>
      </c>
      <c r="J61" s="187" t="str">
        <f>IF(I74=0,"",I61/I74*100)</f>
        <v/>
      </c>
    </row>
    <row r="62" spans="1:10" ht="36.75" customHeight="1" x14ac:dyDescent="0.25">
      <c r="A62" s="176"/>
      <c r="B62" s="181" t="s">
        <v>87</v>
      </c>
      <c r="C62" s="182" t="s">
        <v>88</v>
      </c>
      <c r="D62" s="183"/>
      <c r="E62" s="183"/>
      <c r="F62" s="190" t="s">
        <v>26</v>
      </c>
      <c r="G62" s="191"/>
      <c r="H62" s="191"/>
      <c r="I62" s="191">
        <f>'301 1 Pol'!G396+'301 2 Pol'!G179+'301 3 Pol'!G202+'302 1 Pol'!G206+'302 2 Pol'!G209</f>
        <v>0</v>
      </c>
      <c r="J62" s="187" t="str">
        <f>IF(I74=0,"",I62/I74*100)</f>
        <v/>
      </c>
    </row>
    <row r="63" spans="1:10" ht="36.75" customHeight="1" x14ac:dyDescent="0.25">
      <c r="A63" s="176"/>
      <c r="B63" s="181" t="s">
        <v>89</v>
      </c>
      <c r="C63" s="182" t="s">
        <v>90</v>
      </c>
      <c r="D63" s="183"/>
      <c r="E63" s="183"/>
      <c r="F63" s="190" t="s">
        <v>26</v>
      </c>
      <c r="G63" s="191"/>
      <c r="H63" s="191"/>
      <c r="I63" s="191">
        <f>'301 1 Pol'!G404+'301 2 Pol'!G186</f>
        <v>0</v>
      </c>
      <c r="J63" s="187" t="str">
        <f>IF(I74=0,"",I63/I74*100)</f>
        <v/>
      </c>
    </row>
    <row r="64" spans="1:10" ht="36.75" customHeight="1" x14ac:dyDescent="0.25">
      <c r="A64" s="176"/>
      <c r="B64" s="181" t="s">
        <v>91</v>
      </c>
      <c r="C64" s="182" t="s">
        <v>92</v>
      </c>
      <c r="D64" s="183"/>
      <c r="E64" s="183"/>
      <c r="F64" s="190" t="s">
        <v>26</v>
      </c>
      <c r="G64" s="191"/>
      <c r="H64" s="191"/>
      <c r="I64" s="191">
        <f>'301 1 Pol'!G407+'301 2 Pol'!G188+'302 2 Pol'!G214</f>
        <v>0</v>
      </c>
      <c r="J64" s="187" t="str">
        <f>IF(I74=0,"",I64/I74*100)</f>
        <v/>
      </c>
    </row>
    <row r="65" spans="1:10" ht="36.75" customHeight="1" x14ac:dyDescent="0.25">
      <c r="A65" s="176"/>
      <c r="B65" s="181" t="s">
        <v>93</v>
      </c>
      <c r="C65" s="182" t="s">
        <v>94</v>
      </c>
      <c r="D65" s="183"/>
      <c r="E65" s="183"/>
      <c r="F65" s="190" t="s">
        <v>26</v>
      </c>
      <c r="G65" s="191"/>
      <c r="H65" s="191"/>
      <c r="I65" s="191">
        <f>'301 1 Pol'!G414+'301 2 Pol'!G193+'301 3 Pol'!G208+'302 1 Pol'!G210+'302 2 Pol'!G218+'302 3 Pol'!G88</f>
        <v>0</v>
      </c>
      <c r="J65" s="187" t="str">
        <f>IF(I74=0,"",I65/I74*100)</f>
        <v/>
      </c>
    </row>
    <row r="66" spans="1:10" ht="36.75" customHeight="1" x14ac:dyDescent="0.25">
      <c r="A66" s="176"/>
      <c r="B66" s="181" t="s">
        <v>95</v>
      </c>
      <c r="C66" s="182" t="s">
        <v>96</v>
      </c>
      <c r="D66" s="183"/>
      <c r="E66" s="183"/>
      <c r="F66" s="190" t="s">
        <v>27</v>
      </c>
      <c r="G66" s="191"/>
      <c r="H66" s="191"/>
      <c r="I66" s="191">
        <f>'302 2 Pol'!G225</f>
        <v>0</v>
      </c>
      <c r="J66" s="187" t="str">
        <f>IF(I74=0,"",I66/I74*100)</f>
        <v/>
      </c>
    </row>
    <row r="67" spans="1:10" ht="36.75" customHeight="1" x14ac:dyDescent="0.25">
      <c r="A67" s="176"/>
      <c r="B67" s="181" t="s">
        <v>97</v>
      </c>
      <c r="C67" s="182" t="s">
        <v>98</v>
      </c>
      <c r="D67" s="183"/>
      <c r="E67" s="183"/>
      <c r="F67" s="190" t="s">
        <v>27</v>
      </c>
      <c r="G67" s="191"/>
      <c r="H67" s="191"/>
      <c r="I67" s="191">
        <f>'302 2 Pol'!G233</f>
        <v>0</v>
      </c>
      <c r="J67" s="187" t="str">
        <f>IF(I74=0,"",I67/I74*100)</f>
        <v/>
      </c>
    </row>
    <row r="68" spans="1:10" ht="36.75" customHeight="1" x14ac:dyDescent="0.25">
      <c r="A68" s="176"/>
      <c r="B68" s="181" t="s">
        <v>99</v>
      </c>
      <c r="C68" s="182" t="s">
        <v>100</v>
      </c>
      <c r="D68" s="183"/>
      <c r="E68" s="183"/>
      <c r="F68" s="190" t="s">
        <v>27</v>
      </c>
      <c r="G68" s="191"/>
      <c r="H68" s="191"/>
      <c r="I68" s="191">
        <f>'302 2 Pol'!G242</f>
        <v>0</v>
      </c>
      <c r="J68" s="187" t="str">
        <f>IF(I74=0,"",I68/I74*100)</f>
        <v/>
      </c>
    </row>
    <row r="69" spans="1:10" ht="36.75" customHeight="1" x14ac:dyDescent="0.25">
      <c r="A69" s="176"/>
      <c r="B69" s="181" t="s">
        <v>101</v>
      </c>
      <c r="C69" s="182" t="s">
        <v>102</v>
      </c>
      <c r="D69" s="183"/>
      <c r="E69" s="183"/>
      <c r="F69" s="190" t="s">
        <v>27</v>
      </c>
      <c r="G69" s="191"/>
      <c r="H69" s="191"/>
      <c r="I69" s="191">
        <f>'302 2 Pol'!G250</f>
        <v>0</v>
      </c>
      <c r="J69" s="187" t="str">
        <f>IF(I74=0,"",I69/I74*100)</f>
        <v/>
      </c>
    </row>
    <row r="70" spans="1:10" ht="36.75" customHeight="1" x14ac:dyDescent="0.25">
      <c r="A70" s="176"/>
      <c r="B70" s="181" t="s">
        <v>103</v>
      </c>
      <c r="C70" s="182" t="s">
        <v>104</v>
      </c>
      <c r="D70" s="183"/>
      <c r="E70" s="183"/>
      <c r="F70" s="190" t="s">
        <v>28</v>
      </c>
      <c r="G70" s="191"/>
      <c r="H70" s="191"/>
      <c r="I70" s="191">
        <f>'302 2 Pol'!G254</f>
        <v>0</v>
      </c>
      <c r="J70" s="187" t="str">
        <f>IF(I74=0,"",I70/I74*100)</f>
        <v/>
      </c>
    </row>
    <row r="71" spans="1:10" ht="36.75" customHeight="1" x14ac:dyDescent="0.25">
      <c r="A71" s="176"/>
      <c r="B71" s="181" t="s">
        <v>105</v>
      </c>
      <c r="C71" s="182" t="s">
        <v>106</v>
      </c>
      <c r="D71" s="183"/>
      <c r="E71" s="183"/>
      <c r="F71" s="190" t="s">
        <v>107</v>
      </c>
      <c r="G71" s="191"/>
      <c r="H71" s="191"/>
      <c r="I71" s="191">
        <f>'301 1 Pol'!G422+'301 2 Pol'!G200+'301 3 Pol'!G215+'302 1 Pol'!G218+'302 2 Pol'!G260</f>
        <v>0</v>
      </c>
      <c r="J71" s="187" t="str">
        <f>IF(I74=0,"",I71/I74*100)</f>
        <v/>
      </c>
    </row>
    <row r="72" spans="1:10" ht="36.75" customHeight="1" x14ac:dyDescent="0.25">
      <c r="A72" s="176"/>
      <c r="B72" s="181" t="s">
        <v>108</v>
      </c>
      <c r="C72" s="182" t="s">
        <v>29</v>
      </c>
      <c r="D72" s="183"/>
      <c r="E72" s="183"/>
      <c r="F72" s="190" t="s">
        <v>108</v>
      </c>
      <c r="G72" s="191"/>
      <c r="H72" s="191"/>
      <c r="I72" s="191">
        <f>'VON 1 Naklady'!G8</f>
        <v>0</v>
      </c>
      <c r="J72" s="187" t="str">
        <f>IF(I74=0,"",I72/I74*100)</f>
        <v/>
      </c>
    </row>
    <row r="73" spans="1:10" ht="36.75" customHeight="1" x14ac:dyDescent="0.25">
      <c r="A73" s="176"/>
      <c r="B73" s="181" t="s">
        <v>109</v>
      </c>
      <c r="C73" s="182" t="s">
        <v>30</v>
      </c>
      <c r="D73" s="183"/>
      <c r="E73" s="183"/>
      <c r="F73" s="190" t="s">
        <v>109</v>
      </c>
      <c r="G73" s="191"/>
      <c r="H73" s="191"/>
      <c r="I73" s="191">
        <f>'VON 1 Naklady'!G20</f>
        <v>0</v>
      </c>
      <c r="J73" s="187" t="str">
        <f>IF(I74=0,"",I73/I74*100)</f>
        <v/>
      </c>
    </row>
    <row r="74" spans="1:10" ht="25.5" customHeight="1" x14ac:dyDescent="0.25">
      <c r="A74" s="177"/>
      <c r="B74" s="184" t="s">
        <v>1</v>
      </c>
      <c r="C74" s="185"/>
      <c r="D74" s="186"/>
      <c r="E74" s="186"/>
      <c r="F74" s="192"/>
      <c r="G74" s="193"/>
      <c r="H74" s="193"/>
      <c r="I74" s="193">
        <f>SUM(I57:I73)</f>
        <v>0</v>
      </c>
      <c r="J74" s="188">
        <f>SUM(J57:J73)</f>
        <v>0</v>
      </c>
    </row>
    <row r="75" spans="1:10" x14ac:dyDescent="0.25">
      <c r="F75" s="133"/>
      <c r="G75" s="133"/>
      <c r="H75" s="133"/>
      <c r="I75" s="133"/>
      <c r="J75" s="189"/>
    </row>
    <row r="76" spans="1:10" x14ac:dyDescent="0.25">
      <c r="F76" s="133"/>
      <c r="G76" s="133"/>
      <c r="H76" s="133"/>
      <c r="I76" s="133"/>
      <c r="J76" s="189"/>
    </row>
    <row r="77" spans="1:10" x14ac:dyDescent="0.25">
      <c r="F77" s="133"/>
      <c r="G77" s="133"/>
      <c r="H77" s="133"/>
      <c r="I77" s="133"/>
      <c r="J77" s="189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0">
    <mergeCell ref="C70:E70"/>
    <mergeCell ref="C71:E71"/>
    <mergeCell ref="C72:E72"/>
    <mergeCell ref="C73:E73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B50:E50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0" t="s">
        <v>7</v>
      </c>
      <c r="B1" s="100"/>
      <c r="C1" s="101"/>
      <c r="D1" s="100"/>
      <c r="E1" s="100"/>
      <c r="F1" s="100"/>
      <c r="G1" s="100"/>
    </row>
    <row r="2" spans="1:7" ht="24.9" customHeight="1" x14ac:dyDescent="0.25">
      <c r="A2" s="49" t="s">
        <v>8</v>
      </c>
      <c r="B2" s="48"/>
      <c r="C2" s="102"/>
      <c r="D2" s="102"/>
      <c r="E2" s="102"/>
      <c r="F2" s="102"/>
      <c r="G2" s="103"/>
    </row>
    <row r="3" spans="1:7" ht="24.9" customHeight="1" x14ac:dyDescent="0.25">
      <c r="A3" s="49" t="s">
        <v>9</v>
      </c>
      <c r="B3" s="48"/>
      <c r="C3" s="102"/>
      <c r="D3" s="102"/>
      <c r="E3" s="102"/>
      <c r="F3" s="102"/>
      <c r="G3" s="103"/>
    </row>
    <row r="4" spans="1:7" ht="24.9" customHeight="1" x14ac:dyDescent="0.25">
      <c r="A4" s="49" t="s">
        <v>10</v>
      </c>
      <c r="B4" s="48"/>
      <c r="C4" s="102"/>
      <c r="D4" s="102"/>
      <c r="E4" s="102"/>
      <c r="F4" s="102"/>
      <c r="G4" s="103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6DF32-E3C7-4580-9042-4D3B1E055B0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5.05" customHeight="1" x14ac:dyDescent="0.25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5.05" customHeight="1" x14ac:dyDescent="0.25">
      <c r="A3" s="196" t="s">
        <v>9</v>
      </c>
      <c r="B3" s="48" t="s">
        <v>58</v>
      </c>
      <c r="C3" s="199" t="s">
        <v>59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5.05" customHeight="1" x14ac:dyDescent="0.25">
      <c r="A4" s="200" t="s">
        <v>10</v>
      </c>
      <c r="B4" s="201" t="s">
        <v>60</v>
      </c>
      <c r="C4" s="202" t="s">
        <v>61</v>
      </c>
      <c r="D4" s="203"/>
      <c r="E4" s="203"/>
      <c r="F4" s="203"/>
      <c r="G4" s="204"/>
      <c r="AG4" t="s">
        <v>113</v>
      </c>
    </row>
    <row r="5" spans="1:60" x14ac:dyDescent="0.25">
      <c r="D5" s="10"/>
    </row>
    <row r="6" spans="1:60" ht="39.6" x14ac:dyDescent="0.25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40" t="s">
        <v>136</v>
      </c>
      <c r="B8" s="241" t="s">
        <v>60</v>
      </c>
      <c r="C8" s="262" t="s">
        <v>78</v>
      </c>
      <c r="D8" s="242"/>
      <c r="E8" s="243"/>
      <c r="F8" s="244"/>
      <c r="G8" s="245">
        <f>SUMIF(AG9:AG316,"&lt;&gt;NOR",G9:G316)</f>
        <v>0</v>
      </c>
      <c r="H8" s="239"/>
      <c r="I8" s="239">
        <f>SUM(I9:I316)</f>
        <v>0</v>
      </c>
      <c r="J8" s="239"/>
      <c r="K8" s="239">
        <f>SUM(K9:K316)</f>
        <v>0</v>
      </c>
      <c r="L8" s="239"/>
      <c r="M8" s="239">
        <f>SUM(M9:M316)</f>
        <v>0</v>
      </c>
      <c r="N8" s="238"/>
      <c r="O8" s="238">
        <f>SUM(O9:O316)</f>
        <v>2665.94</v>
      </c>
      <c r="P8" s="238"/>
      <c r="Q8" s="238">
        <f>SUM(Q9:Q316)</f>
        <v>296.47000000000003</v>
      </c>
      <c r="R8" s="239"/>
      <c r="S8" s="239"/>
      <c r="T8" s="239"/>
      <c r="U8" s="239"/>
      <c r="V8" s="239">
        <f>SUM(V9:V316)</f>
        <v>3307.8400000000006</v>
      </c>
      <c r="W8" s="239"/>
      <c r="X8" s="239"/>
      <c r="Y8" s="239"/>
      <c r="AG8" t="s">
        <v>137</v>
      </c>
    </row>
    <row r="9" spans="1:60" ht="30.6" outlineLevel="1" x14ac:dyDescent="0.25">
      <c r="A9" s="247">
        <v>1</v>
      </c>
      <c r="B9" s="248" t="s">
        <v>138</v>
      </c>
      <c r="C9" s="263" t="s">
        <v>139</v>
      </c>
      <c r="D9" s="249" t="s">
        <v>140</v>
      </c>
      <c r="E9" s="250">
        <v>29.1</v>
      </c>
      <c r="F9" s="251"/>
      <c r="G9" s="252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0.13800000000000001</v>
      </c>
      <c r="Q9" s="229">
        <f>ROUND(E9*P9,2)</f>
        <v>4.0199999999999996</v>
      </c>
      <c r="R9" s="230"/>
      <c r="S9" s="230" t="s">
        <v>141</v>
      </c>
      <c r="T9" s="230" t="s">
        <v>142</v>
      </c>
      <c r="U9" s="230">
        <v>0.16</v>
      </c>
      <c r="V9" s="230">
        <f>ROUND(E9*U9,2)</f>
        <v>4.66</v>
      </c>
      <c r="W9" s="230"/>
      <c r="X9" s="230" t="s">
        <v>143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145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27"/>
      <c r="B10" s="228"/>
      <c r="C10" s="264" t="s">
        <v>146</v>
      </c>
      <c r="D10" s="253"/>
      <c r="E10" s="253"/>
      <c r="F10" s="253"/>
      <c r="G10" s="253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27"/>
      <c r="B11" s="228"/>
      <c r="C11" s="265" t="s">
        <v>148</v>
      </c>
      <c r="D11" s="232"/>
      <c r="E11" s="233"/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5">
      <c r="A12" s="227"/>
      <c r="B12" s="228"/>
      <c r="C12" s="265" t="s">
        <v>150</v>
      </c>
      <c r="D12" s="232"/>
      <c r="E12" s="233">
        <v>4.8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149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5">
      <c r="A13" s="227"/>
      <c r="B13" s="228"/>
      <c r="C13" s="265" t="s">
        <v>148</v>
      </c>
      <c r="D13" s="232"/>
      <c r="E13" s="233"/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149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5">
      <c r="A14" s="227"/>
      <c r="B14" s="228"/>
      <c r="C14" s="265" t="s">
        <v>151</v>
      </c>
      <c r="D14" s="232"/>
      <c r="E14" s="233">
        <v>9.9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5">
      <c r="A15" s="227"/>
      <c r="B15" s="228"/>
      <c r="C15" s="265" t="s">
        <v>152</v>
      </c>
      <c r="D15" s="232"/>
      <c r="E15" s="233">
        <v>14.4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149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0.399999999999999" outlineLevel="1" x14ac:dyDescent="0.25">
      <c r="A16" s="247">
        <v>2</v>
      </c>
      <c r="B16" s="248" t="s">
        <v>153</v>
      </c>
      <c r="C16" s="263" t="s">
        <v>154</v>
      </c>
      <c r="D16" s="249" t="s">
        <v>140</v>
      </c>
      <c r="E16" s="250">
        <v>30.9</v>
      </c>
      <c r="F16" s="251"/>
      <c r="G16" s="252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0.33</v>
      </c>
      <c r="Q16" s="229">
        <f>ROUND(E16*P16,2)</f>
        <v>10.199999999999999</v>
      </c>
      <c r="R16" s="230"/>
      <c r="S16" s="230" t="s">
        <v>141</v>
      </c>
      <c r="T16" s="230" t="s">
        <v>142</v>
      </c>
      <c r="U16" s="230">
        <v>0.3135</v>
      </c>
      <c r="V16" s="230">
        <f>ROUND(E16*U16,2)</f>
        <v>9.69</v>
      </c>
      <c r="W16" s="230"/>
      <c r="X16" s="230" t="s">
        <v>143</v>
      </c>
      <c r="Y16" s="230" t="s">
        <v>144</v>
      </c>
      <c r="Z16" s="210"/>
      <c r="AA16" s="210"/>
      <c r="AB16" s="210"/>
      <c r="AC16" s="210"/>
      <c r="AD16" s="210"/>
      <c r="AE16" s="210"/>
      <c r="AF16" s="210"/>
      <c r="AG16" s="210" t="s">
        <v>145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5">
      <c r="A17" s="227"/>
      <c r="B17" s="228"/>
      <c r="C17" s="265" t="s">
        <v>148</v>
      </c>
      <c r="D17" s="232"/>
      <c r="E17" s="233"/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149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5">
      <c r="A18" s="227"/>
      <c r="B18" s="228"/>
      <c r="C18" s="265" t="s">
        <v>151</v>
      </c>
      <c r="D18" s="232"/>
      <c r="E18" s="233">
        <v>9.9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149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5">
      <c r="A19" s="227"/>
      <c r="B19" s="228"/>
      <c r="C19" s="265" t="s">
        <v>152</v>
      </c>
      <c r="D19" s="232"/>
      <c r="E19" s="233">
        <v>14.4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149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5">
      <c r="A20" s="227"/>
      <c r="B20" s="228"/>
      <c r="C20" s="265" t="s">
        <v>155</v>
      </c>
      <c r="D20" s="232"/>
      <c r="E20" s="233">
        <v>6.6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149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0.399999999999999" outlineLevel="1" x14ac:dyDescent="0.25">
      <c r="A21" s="247">
        <v>3</v>
      </c>
      <c r="B21" s="248" t="s">
        <v>156</v>
      </c>
      <c r="C21" s="263" t="s">
        <v>157</v>
      </c>
      <c r="D21" s="249" t="s">
        <v>140</v>
      </c>
      <c r="E21" s="250">
        <v>160.4</v>
      </c>
      <c r="F21" s="251"/>
      <c r="G21" s="252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0.48399999999999999</v>
      </c>
      <c r="Q21" s="229">
        <f>ROUND(E21*P21,2)</f>
        <v>77.63</v>
      </c>
      <c r="R21" s="230"/>
      <c r="S21" s="230" t="s">
        <v>141</v>
      </c>
      <c r="T21" s="230" t="s">
        <v>142</v>
      </c>
      <c r="U21" s="230">
        <v>5.3999999999999999E-2</v>
      </c>
      <c r="V21" s="230">
        <f>ROUND(E21*U21,2)</f>
        <v>8.66</v>
      </c>
      <c r="W21" s="230"/>
      <c r="X21" s="230" t="s">
        <v>143</v>
      </c>
      <c r="Y21" s="230" t="s">
        <v>144</v>
      </c>
      <c r="Z21" s="210"/>
      <c r="AA21" s="210"/>
      <c r="AB21" s="210"/>
      <c r="AC21" s="210"/>
      <c r="AD21" s="210"/>
      <c r="AE21" s="210"/>
      <c r="AF21" s="210"/>
      <c r="AG21" s="210" t="s">
        <v>145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27"/>
      <c r="B22" s="228"/>
      <c r="C22" s="265" t="s">
        <v>148</v>
      </c>
      <c r="D22" s="232"/>
      <c r="E22" s="233"/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149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5">
      <c r="A23" s="227"/>
      <c r="B23" s="228"/>
      <c r="C23" s="265" t="s">
        <v>158</v>
      </c>
      <c r="D23" s="232"/>
      <c r="E23" s="233"/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149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5">
      <c r="A24" s="227"/>
      <c r="B24" s="228"/>
      <c r="C24" s="265" t="s">
        <v>159</v>
      </c>
      <c r="D24" s="232"/>
      <c r="E24" s="233">
        <v>30.8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149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5">
      <c r="A25" s="227"/>
      <c r="B25" s="228"/>
      <c r="C25" s="265" t="s">
        <v>160</v>
      </c>
      <c r="D25" s="232"/>
      <c r="E25" s="233">
        <v>129.6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30.6" outlineLevel="1" x14ac:dyDescent="0.25">
      <c r="A26" s="247">
        <v>4</v>
      </c>
      <c r="B26" s="248" t="s">
        <v>161</v>
      </c>
      <c r="C26" s="263" t="s">
        <v>162</v>
      </c>
      <c r="D26" s="249" t="s">
        <v>140</v>
      </c>
      <c r="E26" s="250">
        <v>4.8</v>
      </c>
      <c r="F26" s="251"/>
      <c r="G26" s="252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0.55000000000000004</v>
      </c>
      <c r="Q26" s="229">
        <f>ROUND(E26*P26,2)</f>
        <v>2.64</v>
      </c>
      <c r="R26" s="230"/>
      <c r="S26" s="230" t="s">
        <v>141</v>
      </c>
      <c r="T26" s="230" t="s">
        <v>142</v>
      </c>
      <c r="U26" s="230">
        <v>0.84770000000000001</v>
      </c>
      <c r="V26" s="230">
        <f>ROUND(E26*U26,2)</f>
        <v>4.07</v>
      </c>
      <c r="W26" s="230"/>
      <c r="X26" s="230" t="s">
        <v>143</v>
      </c>
      <c r="Y26" s="230" t="s">
        <v>144</v>
      </c>
      <c r="Z26" s="210"/>
      <c r="AA26" s="210"/>
      <c r="AB26" s="210"/>
      <c r="AC26" s="210"/>
      <c r="AD26" s="210"/>
      <c r="AE26" s="210"/>
      <c r="AF26" s="210"/>
      <c r="AG26" s="210" t="s">
        <v>145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5">
      <c r="A27" s="227"/>
      <c r="B27" s="228"/>
      <c r="C27" s="265" t="s">
        <v>148</v>
      </c>
      <c r="D27" s="232"/>
      <c r="E27" s="233"/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149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5">
      <c r="A28" s="227"/>
      <c r="B28" s="228"/>
      <c r="C28" s="265" t="s">
        <v>163</v>
      </c>
      <c r="D28" s="232"/>
      <c r="E28" s="233">
        <v>4.8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149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30.6" outlineLevel="1" x14ac:dyDescent="0.25">
      <c r="A29" s="247">
        <v>5</v>
      </c>
      <c r="B29" s="248" t="s">
        <v>164</v>
      </c>
      <c r="C29" s="263" t="s">
        <v>165</v>
      </c>
      <c r="D29" s="249" t="s">
        <v>140</v>
      </c>
      <c r="E29" s="250">
        <v>160.4</v>
      </c>
      <c r="F29" s="251"/>
      <c r="G29" s="252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0.17599999999999999</v>
      </c>
      <c r="Q29" s="229">
        <f>ROUND(E29*P29,2)</f>
        <v>28.23</v>
      </c>
      <c r="R29" s="230"/>
      <c r="S29" s="230" t="s">
        <v>141</v>
      </c>
      <c r="T29" s="230" t="s">
        <v>142</v>
      </c>
      <c r="U29" s="230">
        <v>0.04</v>
      </c>
      <c r="V29" s="230">
        <f>ROUND(E29*U29,2)</f>
        <v>6.42</v>
      </c>
      <c r="W29" s="230"/>
      <c r="X29" s="230" t="s">
        <v>143</v>
      </c>
      <c r="Y29" s="230" t="s">
        <v>144</v>
      </c>
      <c r="Z29" s="210"/>
      <c r="AA29" s="210"/>
      <c r="AB29" s="210"/>
      <c r="AC29" s="210"/>
      <c r="AD29" s="210"/>
      <c r="AE29" s="210"/>
      <c r="AF29" s="210"/>
      <c r="AG29" s="210" t="s">
        <v>145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5">
      <c r="A30" s="227"/>
      <c r="B30" s="228"/>
      <c r="C30" s="265" t="s">
        <v>148</v>
      </c>
      <c r="D30" s="232"/>
      <c r="E30" s="233"/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149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5">
      <c r="A31" s="227"/>
      <c r="B31" s="228"/>
      <c r="C31" s="265" t="s">
        <v>158</v>
      </c>
      <c r="D31" s="232"/>
      <c r="E31" s="233"/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5">
      <c r="A32" s="227"/>
      <c r="B32" s="228"/>
      <c r="C32" s="265" t="s">
        <v>166</v>
      </c>
      <c r="D32" s="232"/>
      <c r="E32" s="233">
        <v>30.8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149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5">
      <c r="A33" s="227"/>
      <c r="B33" s="228"/>
      <c r="C33" s="265" t="s">
        <v>160</v>
      </c>
      <c r="D33" s="232"/>
      <c r="E33" s="233">
        <v>129.6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30.6" outlineLevel="1" x14ac:dyDescent="0.25">
      <c r="A34" s="247">
        <v>6</v>
      </c>
      <c r="B34" s="248" t="s">
        <v>167</v>
      </c>
      <c r="C34" s="263" t="s">
        <v>168</v>
      </c>
      <c r="D34" s="249" t="s">
        <v>140</v>
      </c>
      <c r="E34" s="250">
        <v>58.4</v>
      </c>
      <c r="F34" s="251"/>
      <c r="G34" s="252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0.22</v>
      </c>
      <c r="Q34" s="229">
        <f>ROUND(E34*P34,2)</f>
        <v>12.85</v>
      </c>
      <c r="R34" s="230"/>
      <c r="S34" s="230" t="s">
        <v>141</v>
      </c>
      <c r="T34" s="230" t="s">
        <v>142</v>
      </c>
      <c r="U34" s="230">
        <v>4.9000000000000002E-2</v>
      </c>
      <c r="V34" s="230">
        <f>ROUND(E34*U34,2)</f>
        <v>2.86</v>
      </c>
      <c r="W34" s="230"/>
      <c r="X34" s="230" t="s">
        <v>143</v>
      </c>
      <c r="Y34" s="230" t="s">
        <v>144</v>
      </c>
      <c r="Z34" s="210"/>
      <c r="AA34" s="210"/>
      <c r="AB34" s="210"/>
      <c r="AC34" s="210"/>
      <c r="AD34" s="210"/>
      <c r="AE34" s="210"/>
      <c r="AF34" s="210"/>
      <c r="AG34" s="210" t="s">
        <v>145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5">
      <c r="A35" s="227"/>
      <c r="B35" s="228"/>
      <c r="C35" s="265" t="s">
        <v>148</v>
      </c>
      <c r="D35" s="232"/>
      <c r="E35" s="233"/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5">
      <c r="A36" s="227"/>
      <c r="B36" s="228"/>
      <c r="C36" s="265" t="s">
        <v>169</v>
      </c>
      <c r="D36" s="232"/>
      <c r="E36" s="233">
        <v>44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149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5">
      <c r="A37" s="227"/>
      <c r="B37" s="228"/>
      <c r="C37" s="265" t="s">
        <v>152</v>
      </c>
      <c r="D37" s="232"/>
      <c r="E37" s="233">
        <v>14.4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30.6" outlineLevel="1" x14ac:dyDescent="0.25">
      <c r="A38" s="247">
        <v>7</v>
      </c>
      <c r="B38" s="248" t="s">
        <v>170</v>
      </c>
      <c r="C38" s="263" t="s">
        <v>171</v>
      </c>
      <c r="D38" s="249" t="s">
        <v>140</v>
      </c>
      <c r="E38" s="250">
        <v>59.4</v>
      </c>
      <c r="F38" s="251"/>
      <c r="G38" s="252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0.308</v>
      </c>
      <c r="Q38" s="229">
        <f>ROUND(E38*P38,2)</f>
        <v>18.3</v>
      </c>
      <c r="R38" s="230"/>
      <c r="S38" s="230" t="s">
        <v>141</v>
      </c>
      <c r="T38" s="230" t="s">
        <v>142</v>
      </c>
      <c r="U38" s="230">
        <v>5.74E-2</v>
      </c>
      <c r="V38" s="230">
        <f>ROUND(E38*U38,2)</f>
        <v>3.41</v>
      </c>
      <c r="W38" s="230"/>
      <c r="X38" s="230" t="s">
        <v>143</v>
      </c>
      <c r="Y38" s="230" t="s">
        <v>144</v>
      </c>
      <c r="Z38" s="210"/>
      <c r="AA38" s="210"/>
      <c r="AB38" s="210"/>
      <c r="AC38" s="210"/>
      <c r="AD38" s="210"/>
      <c r="AE38" s="210"/>
      <c r="AF38" s="210"/>
      <c r="AG38" s="210" t="s">
        <v>145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5">
      <c r="A39" s="227"/>
      <c r="B39" s="228"/>
      <c r="C39" s="265" t="s">
        <v>148</v>
      </c>
      <c r="D39" s="232"/>
      <c r="E39" s="233"/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149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5">
      <c r="A40" s="227"/>
      <c r="B40" s="228"/>
      <c r="C40" s="265" t="s">
        <v>172</v>
      </c>
      <c r="D40" s="232"/>
      <c r="E40" s="233">
        <v>59.4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149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30.6" outlineLevel="1" x14ac:dyDescent="0.25">
      <c r="A41" s="247">
        <v>8</v>
      </c>
      <c r="B41" s="248" t="s">
        <v>173</v>
      </c>
      <c r="C41" s="263" t="s">
        <v>174</v>
      </c>
      <c r="D41" s="249" t="s">
        <v>140</v>
      </c>
      <c r="E41" s="250">
        <v>58.4</v>
      </c>
      <c r="F41" s="251"/>
      <c r="G41" s="252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0.374</v>
      </c>
      <c r="Q41" s="229">
        <f>ROUND(E41*P41,2)</f>
        <v>21.84</v>
      </c>
      <c r="R41" s="230"/>
      <c r="S41" s="230" t="s">
        <v>141</v>
      </c>
      <c r="T41" s="230" t="s">
        <v>142</v>
      </c>
      <c r="U41" s="230">
        <v>6.5199999999999994E-2</v>
      </c>
      <c r="V41" s="230">
        <f>ROUND(E41*U41,2)</f>
        <v>3.81</v>
      </c>
      <c r="W41" s="230"/>
      <c r="X41" s="230" t="s">
        <v>143</v>
      </c>
      <c r="Y41" s="230" t="s">
        <v>144</v>
      </c>
      <c r="Z41" s="210"/>
      <c r="AA41" s="210"/>
      <c r="AB41" s="210"/>
      <c r="AC41" s="210"/>
      <c r="AD41" s="210"/>
      <c r="AE41" s="210"/>
      <c r="AF41" s="210"/>
      <c r="AG41" s="210" t="s">
        <v>145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5">
      <c r="A42" s="227"/>
      <c r="B42" s="228"/>
      <c r="C42" s="265" t="s">
        <v>148</v>
      </c>
      <c r="D42" s="232"/>
      <c r="E42" s="233"/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149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5">
      <c r="A43" s="227"/>
      <c r="B43" s="228"/>
      <c r="C43" s="265" t="s">
        <v>169</v>
      </c>
      <c r="D43" s="232"/>
      <c r="E43" s="233">
        <v>44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149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5">
      <c r="A44" s="227"/>
      <c r="B44" s="228"/>
      <c r="C44" s="265" t="s">
        <v>152</v>
      </c>
      <c r="D44" s="232"/>
      <c r="E44" s="233">
        <v>14.4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149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30.6" outlineLevel="1" x14ac:dyDescent="0.25">
      <c r="A45" s="247">
        <v>9</v>
      </c>
      <c r="B45" s="248" t="s">
        <v>175</v>
      </c>
      <c r="C45" s="263" t="s">
        <v>176</v>
      </c>
      <c r="D45" s="249" t="s">
        <v>140</v>
      </c>
      <c r="E45" s="250">
        <v>59.4</v>
      </c>
      <c r="F45" s="251"/>
      <c r="G45" s="252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0.44</v>
      </c>
      <c r="Q45" s="229">
        <f>ROUND(E45*P45,2)</f>
        <v>26.14</v>
      </c>
      <c r="R45" s="230"/>
      <c r="S45" s="230" t="s">
        <v>141</v>
      </c>
      <c r="T45" s="230" t="s">
        <v>142</v>
      </c>
      <c r="U45" s="230">
        <v>7.2999999999999995E-2</v>
      </c>
      <c r="V45" s="230">
        <f>ROUND(E45*U45,2)</f>
        <v>4.34</v>
      </c>
      <c r="W45" s="230"/>
      <c r="X45" s="230" t="s">
        <v>143</v>
      </c>
      <c r="Y45" s="230" t="s">
        <v>144</v>
      </c>
      <c r="Z45" s="210"/>
      <c r="AA45" s="210"/>
      <c r="AB45" s="210"/>
      <c r="AC45" s="210"/>
      <c r="AD45" s="210"/>
      <c r="AE45" s="210"/>
      <c r="AF45" s="210"/>
      <c r="AG45" s="210" t="s">
        <v>145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5">
      <c r="A46" s="227"/>
      <c r="B46" s="228"/>
      <c r="C46" s="265" t="s">
        <v>148</v>
      </c>
      <c r="D46" s="232"/>
      <c r="E46" s="233"/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149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5">
      <c r="A47" s="227"/>
      <c r="B47" s="228"/>
      <c r="C47" s="265" t="s">
        <v>172</v>
      </c>
      <c r="D47" s="232"/>
      <c r="E47" s="233">
        <v>59.4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149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0.399999999999999" outlineLevel="1" x14ac:dyDescent="0.25">
      <c r="A48" s="247">
        <v>10</v>
      </c>
      <c r="B48" s="248" t="s">
        <v>177</v>
      </c>
      <c r="C48" s="263" t="s">
        <v>178</v>
      </c>
      <c r="D48" s="249" t="s">
        <v>140</v>
      </c>
      <c r="E48" s="250">
        <v>6.6</v>
      </c>
      <c r="F48" s="251"/>
      <c r="G48" s="252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0.19800000000000001</v>
      </c>
      <c r="Q48" s="229">
        <f>ROUND(E48*P48,2)</f>
        <v>1.31</v>
      </c>
      <c r="R48" s="230"/>
      <c r="S48" s="230" t="s">
        <v>141</v>
      </c>
      <c r="T48" s="230" t="s">
        <v>142</v>
      </c>
      <c r="U48" s="230">
        <v>0.34</v>
      </c>
      <c r="V48" s="230">
        <f>ROUND(E48*U48,2)</f>
        <v>2.2400000000000002</v>
      </c>
      <c r="W48" s="230"/>
      <c r="X48" s="230" t="s">
        <v>143</v>
      </c>
      <c r="Y48" s="230" t="s">
        <v>144</v>
      </c>
      <c r="Z48" s="210"/>
      <c r="AA48" s="210"/>
      <c r="AB48" s="210"/>
      <c r="AC48" s="210"/>
      <c r="AD48" s="210"/>
      <c r="AE48" s="210"/>
      <c r="AF48" s="210"/>
      <c r="AG48" s="210" t="s">
        <v>145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5">
      <c r="A49" s="227"/>
      <c r="B49" s="228"/>
      <c r="C49" s="265" t="s">
        <v>148</v>
      </c>
      <c r="D49" s="232"/>
      <c r="E49" s="233"/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149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5">
      <c r="A50" s="227"/>
      <c r="B50" s="228"/>
      <c r="C50" s="265" t="s">
        <v>155</v>
      </c>
      <c r="D50" s="232"/>
      <c r="E50" s="233">
        <v>6.6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149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0.399999999999999" outlineLevel="1" x14ac:dyDescent="0.25">
      <c r="A51" s="247">
        <v>11</v>
      </c>
      <c r="B51" s="248" t="s">
        <v>179</v>
      </c>
      <c r="C51" s="263" t="s">
        <v>180</v>
      </c>
      <c r="D51" s="249" t="s">
        <v>140</v>
      </c>
      <c r="E51" s="250">
        <v>160.4</v>
      </c>
      <c r="F51" s="251"/>
      <c r="G51" s="252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0.11</v>
      </c>
      <c r="Q51" s="229">
        <f>ROUND(E51*P51,2)</f>
        <v>17.64</v>
      </c>
      <c r="R51" s="230"/>
      <c r="S51" s="230" t="s">
        <v>141</v>
      </c>
      <c r="T51" s="230" t="s">
        <v>142</v>
      </c>
      <c r="U51" s="230">
        <v>4.2999999999999997E-2</v>
      </c>
      <c r="V51" s="230">
        <f>ROUND(E51*U51,2)</f>
        <v>6.9</v>
      </c>
      <c r="W51" s="230"/>
      <c r="X51" s="230" t="s">
        <v>143</v>
      </c>
      <c r="Y51" s="230" t="s">
        <v>144</v>
      </c>
      <c r="Z51" s="210"/>
      <c r="AA51" s="210"/>
      <c r="AB51" s="210"/>
      <c r="AC51" s="210"/>
      <c r="AD51" s="210"/>
      <c r="AE51" s="210"/>
      <c r="AF51" s="210"/>
      <c r="AG51" s="210" t="s">
        <v>145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5">
      <c r="A52" s="227"/>
      <c r="B52" s="228"/>
      <c r="C52" s="265" t="s">
        <v>148</v>
      </c>
      <c r="D52" s="232"/>
      <c r="E52" s="233"/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149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5">
      <c r="A53" s="227"/>
      <c r="B53" s="228"/>
      <c r="C53" s="265" t="s">
        <v>158</v>
      </c>
      <c r="D53" s="232"/>
      <c r="E53" s="233"/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149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5">
      <c r="A54" s="227"/>
      <c r="B54" s="228"/>
      <c r="C54" s="265" t="s">
        <v>181</v>
      </c>
      <c r="D54" s="232"/>
      <c r="E54" s="233">
        <v>30.8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149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5">
      <c r="A55" s="227"/>
      <c r="B55" s="228"/>
      <c r="C55" s="265" t="s">
        <v>160</v>
      </c>
      <c r="D55" s="232"/>
      <c r="E55" s="233">
        <v>129.6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149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0.399999999999999" outlineLevel="1" x14ac:dyDescent="0.25">
      <c r="A56" s="247">
        <v>12</v>
      </c>
      <c r="B56" s="248" t="s">
        <v>182</v>
      </c>
      <c r="C56" s="263" t="s">
        <v>183</v>
      </c>
      <c r="D56" s="249" t="s">
        <v>140</v>
      </c>
      <c r="E56" s="250">
        <v>59.4</v>
      </c>
      <c r="F56" s="251"/>
      <c r="G56" s="252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</v>
      </c>
      <c r="O56" s="229">
        <f>ROUND(E56*N56,2)</f>
        <v>0</v>
      </c>
      <c r="P56" s="229">
        <v>0.154</v>
      </c>
      <c r="Q56" s="229">
        <f>ROUND(E56*P56,2)</f>
        <v>9.15</v>
      </c>
      <c r="R56" s="230"/>
      <c r="S56" s="230" t="s">
        <v>141</v>
      </c>
      <c r="T56" s="230" t="s">
        <v>142</v>
      </c>
      <c r="U56" s="230">
        <v>5.3800000000000001E-2</v>
      </c>
      <c r="V56" s="230">
        <f>ROUND(E56*U56,2)</f>
        <v>3.2</v>
      </c>
      <c r="W56" s="230"/>
      <c r="X56" s="230" t="s">
        <v>143</v>
      </c>
      <c r="Y56" s="230" t="s">
        <v>144</v>
      </c>
      <c r="Z56" s="210"/>
      <c r="AA56" s="210"/>
      <c r="AB56" s="210"/>
      <c r="AC56" s="210"/>
      <c r="AD56" s="210"/>
      <c r="AE56" s="210"/>
      <c r="AF56" s="210"/>
      <c r="AG56" s="210" t="s">
        <v>145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5">
      <c r="A57" s="227"/>
      <c r="B57" s="228"/>
      <c r="C57" s="265" t="s">
        <v>148</v>
      </c>
      <c r="D57" s="232"/>
      <c r="E57" s="233"/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149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5">
      <c r="A58" s="227"/>
      <c r="B58" s="228"/>
      <c r="C58" s="265" t="s">
        <v>172</v>
      </c>
      <c r="D58" s="232"/>
      <c r="E58" s="233">
        <v>59.4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149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0.399999999999999" outlineLevel="1" x14ac:dyDescent="0.25">
      <c r="A59" s="247">
        <v>13</v>
      </c>
      <c r="B59" s="248" t="s">
        <v>184</v>
      </c>
      <c r="C59" s="263" t="s">
        <v>185</v>
      </c>
      <c r="D59" s="249" t="s">
        <v>140</v>
      </c>
      <c r="E59" s="250">
        <v>58.4</v>
      </c>
      <c r="F59" s="251"/>
      <c r="G59" s="252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0.17599999999999999</v>
      </c>
      <c r="Q59" s="229">
        <f>ROUND(E59*P59,2)</f>
        <v>10.28</v>
      </c>
      <c r="R59" s="230"/>
      <c r="S59" s="230" t="s">
        <v>141</v>
      </c>
      <c r="T59" s="230" t="s">
        <v>142</v>
      </c>
      <c r="U59" s="230">
        <v>5.9200000000000003E-2</v>
      </c>
      <c r="V59" s="230">
        <f>ROUND(E59*U59,2)</f>
        <v>3.46</v>
      </c>
      <c r="W59" s="230"/>
      <c r="X59" s="230" t="s">
        <v>143</v>
      </c>
      <c r="Y59" s="230" t="s">
        <v>144</v>
      </c>
      <c r="Z59" s="210"/>
      <c r="AA59" s="210"/>
      <c r="AB59" s="210"/>
      <c r="AC59" s="210"/>
      <c r="AD59" s="210"/>
      <c r="AE59" s="210"/>
      <c r="AF59" s="210"/>
      <c r="AG59" s="210" t="s">
        <v>145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5">
      <c r="A60" s="227"/>
      <c r="B60" s="228"/>
      <c r="C60" s="265" t="s">
        <v>148</v>
      </c>
      <c r="D60" s="232"/>
      <c r="E60" s="233"/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149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5">
      <c r="A61" s="227"/>
      <c r="B61" s="228"/>
      <c r="C61" s="265" t="s">
        <v>169</v>
      </c>
      <c r="D61" s="232"/>
      <c r="E61" s="233">
        <v>44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149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27"/>
      <c r="B62" s="228"/>
      <c r="C62" s="265" t="s">
        <v>152</v>
      </c>
      <c r="D62" s="232"/>
      <c r="E62" s="233">
        <v>14.4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149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0.399999999999999" outlineLevel="1" x14ac:dyDescent="0.25">
      <c r="A63" s="247">
        <v>14</v>
      </c>
      <c r="B63" s="248" t="s">
        <v>186</v>
      </c>
      <c r="C63" s="263" t="s">
        <v>187</v>
      </c>
      <c r="D63" s="249" t="s">
        <v>140</v>
      </c>
      <c r="E63" s="250">
        <v>160.4</v>
      </c>
      <c r="F63" s="251"/>
      <c r="G63" s="252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0.19800000000000001</v>
      </c>
      <c r="Q63" s="229">
        <f>ROUND(E63*P63,2)</f>
        <v>31.76</v>
      </c>
      <c r="R63" s="230"/>
      <c r="S63" s="230" t="s">
        <v>141</v>
      </c>
      <c r="T63" s="230" t="s">
        <v>142</v>
      </c>
      <c r="U63" s="230">
        <v>6.4600000000000005E-2</v>
      </c>
      <c r="V63" s="230">
        <f>ROUND(E63*U63,2)</f>
        <v>10.36</v>
      </c>
      <c r="W63" s="230"/>
      <c r="X63" s="230" t="s">
        <v>143</v>
      </c>
      <c r="Y63" s="230" t="s">
        <v>144</v>
      </c>
      <c r="Z63" s="210"/>
      <c r="AA63" s="210"/>
      <c r="AB63" s="210"/>
      <c r="AC63" s="210"/>
      <c r="AD63" s="210"/>
      <c r="AE63" s="210"/>
      <c r="AF63" s="210"/>
      <c r="AG63" s="210" t="s">
        <v>145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5">
      <c r="A64" s="227"/>
      <c r="B64" s="228"/>
      <c r="C64" s="265" t="s">
        <v>148</v>
      </c>
      <c r="D64" s="232"/>
      <c r="E64" s="233"/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149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5">
      <c r="A65" s="227"/>
      <c r="B65" s="228"/>
      <c r="C65" s="265" t="s">
        <v>158</v>
      </c>
      <c r="D65" s="232"/>
      <c r="E65" s="233"/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149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5">
      <c r="A66" s="227"/>
      <c r="B66" s="228"/>
      <c r="C66" s="265" t="s">
        <v>188</v>
      </c>
      <c r="D66" s="232"/>
      <c r="E66" s="233">
        <v>30.8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149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5">
      <c r="A67" s="227"/>
      <c r="B67" s="228"/>
      <c r="C67" s="265" t="s">
        <v>160</v>
      </c>
      <c r="D67" s="232"/>
      <c r="E67" s="233">
        <v>129.6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149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0.399999999999999" outlineLevel="1" x14ac:dyDescent="0.25">
      <c r="A68" s="247">
        <v>15</v>
      </c>
      <c r="B68" s="248" t="s">
        <v>189</v>
      </c>
      <c r="C68" s="263" t="s">
        <v>190</v>
      </c>
      <c r="D68" s="249" t="s">
        <v>191</v>
      </c>
      <c r="E68" s="250">
        <v>60</v>
      </c>
      <c r="F68" s="251"/>
      <c r="G68" s="252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0.40799999999999997</v>
      </c>
      <c r="Q68" s="229">
        <f>ROUND(E68*P68,2)</f>
        <v>24.48</v>
      </c>
      <c r="R68" s="230"/>
      <c r="S68" s="230" t="s">
        <v>141</v>
      </c>
      <c r="T68" s="230" t="s">
        <v>142</v>
      </c>
      <c r="U68" s="230">
        <v>0.54</v>
      </c>
      <c r="V68" s="230">
        <f>ROUND(E68*U68,2)</f>
        <v>32.4</v>
      </c>
      <c r="W68" s="230"/>
      <c r="X68" s="230" t="s">
        <v>143</v>
      </c>
      <c r="Y68" s="230" t="s">
        <v>144</v>
      </c>
      <c r="Z68" s="210"/>
      <c r="AA68" s="210"/>
      <c r="AB68" s="210"/>
      <c r="AC68" s="210"/>
      <c r="AD68" s="210"/>
      <c r="AE68" s="210"/>
      <c r="AF68" s="210"/>
      <c r="AG68" s="210" t="s">
        <v>145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5">
      <c r="A69" s="227"/>
      <c r="B69" s="228"/>
      <c r="C69" s="264" t="s">
        <v>192</v>
      </c>
      <c r="D69" s="253"/>
      <c r="E69" s="253"/>
      <c r="F69" s="253"/>
      <c r="G69" s="253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147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5">
      <c r="A70" s="227"/>
      <c r="B70" s="228"/>
      <c r="C70" s="265" t="s">
        <v>193</v>
      </c>
      <c r="D70" s="232"/>
      <c r="E70" s="233">
        <v>60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149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0.399999999999999" outlineLevel="1" x14ac:dyDescent="0.25">
      <c r="A71" s="247">
        <v>16</v>
      </c>
      <c r="B71" s="248" t="s">
        <v>194</v>
      </c>
      <c r="C71" s="263" t="s">
        <v>195</v>
      </c>
      <c r="D71" s="249" t="s">
        <v>196</v>
      </c>
      <c r="E71" s="250">
        <v>960</v>
      </c>
      <c r="F71" s="251"/>
      <c r="G71" s="252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</v>
      </c>
      <c r="O71" s="229">
        <f>ROUND(E71*N71,2)</f>
        <v>0</v>
      </c>
      <c r="P71" s="229">
        <v>0</v>
      </c>
      <c r="Q71" s="229">
        <f>ROUND(E71*P71,2)</f>
        <v>0</v>
      </c>
      <c r="R71" s="230"/>
      <c r="S71" s="230" t="s">
        <v>141</v>
      </c>
      <c r="T71" s="230" t="s">
        <v>142</v>
      </c>
      <c r="U71" s="230">
        <v>0.20300000000000001</v>
      </c>
      <c r="V71" s="230">
        <f>ROUND(E71*U71,2)</f>
        <v>194.88</v>
      </c>
      <c r="W71" s="230"/>
      <c r="X71" s="230" t="s">
        <v>143</v>
      </c>
      <c r="Y71" s="230" t="s">
        <v>144</v>
      </c>
      <c r="Z71" s="210"/>
      <c r="AA71" s="210"/>
      <c r="AB71" s="210"/>
      <c r="AC71" s="210"/>
      <c r="AD71" s="210"/>
      <c r="AE71" s="210"/>
      <c r="AF71" s="210"/>
      <c r="AG71" s="210" t="s">
        <v>145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1" outlineLevel="2" x14ac:dyDescent="0.25">
      <c r="A72" s="227"/>
      <c r="B72" s="228"/>
      <c r="C72" s="264" t="s">
        <v>197</v>
      </c>
      <c r="D72" s="253"/>
      <c r="E72" s="253"/>
      <c r="F72" s="253"/>
      <c r="G72" s="253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147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54" t="str">
        <f>C72</f>
        <v>na vzdálenost od hladiny vody v jímce po výšku roviny proložené osou nejvyššího bodu výtlačného potrubí. Včetně odpadní potrubí v délce do 20 m.</v>
      </c>
      <c r="BB72" s="210"/>
      <c r="BC72" s="210"/>
      <c r="BD72" s="210"/>
      <c r="BE72" s="210"/>
      <c r="BF72" s="210"/>
      <c r="BG72" s="210"/>
      <c r="BH72" s="210"/>
    </row>
    <row r="73" spans="1:60" outlineLevel="2" x14ac:dyDescent="0.25">
      <c r="A73" s="227"/>
      <c r="B73" s="228"/>
      <c r="C73" s="265" t="s">
        <v>198</v>
      </c>
      <c r="D73" s="232"/>
      <c r="E73" s="233">
        <v>960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149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30.6" outlineLevel="1" x14ac:dyDescent="0.25">
      <c r="A74" s="247">
        <v>17</v>
      </c>
      <c r="B74" s="248" t="s">
        <v>199</v>
      </c>
      <c r="C74" s="263" t="s">
        <v>200</v>
      </c>
      <c r="D74" s="249" t="s">
        <v>201</v>
      </c>
      <c r="E74" s="250">
        <v>40</v>
      </c>
      <c r="F74" s="251"/>
      <c r="G74" s="252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141</v>
      </c>
      <c r="T74" s="230" t="s">
        <v>142</v>
      </c>
      <c r="U74" s="230">
        <v>0</v>
      </c>
      <c r="V74" s="230">
        <f>ROUND(E74*U74,2)</f>
        <v>0</v>
      </c>
      <c r="W74" s="230"/>
      <c r="X74" s="230" t="s">
        <v>143</v>
      </c>
      <c r="Y74" s="230" t="s">
        <v>144</v>
      </c>
      <c r="Z74" s="210"/>
      <c r="AA74" s="210"/>
      <c r="AB74" s="210"/>
      <c r="AC74" s="210"/>
      <c r="AD74" s="210"/>
      <c r="AE74" s="210"/>
      <c r="AF74" s="210"/>
      <c r="AG74" s="210" t="s">
        <v>145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31.2" outlineLevel="2" x14ac:dyDescent="0.25">
      <c r="A75" s="227"/>
      <c r="B75" s="228"/>
      <c r="C75" s="264" t="s">
        <v>202</v>
      </c>
      <c r="D75" s="253"/>
      <c r="E75" s="253"/>
      <c r="F75" s="253"/>
      <c r="G75" s="253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147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54" t="str">
        <f>C75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75" s="210"/>
      <c r="BC75" s="210"/>
      <c r="BD75" s="210"/>
      <c r="BE75" s="210"/>
      <c r="BF75" s="210"/>
      <c r="BG75" s="210"/>
      <c r="BH75" s="210"/>
    </row>
    <row r="76" spans="1:60" outlineLevel="2" x14ac:dyDescent="0.25">
      <c r="A76" s="227"/>
      <c r="B76" s="228"/>
      <c r="C76" s="265" t="s">
        <v>203</v>
      </c>
      <c r="D76" s="232"/>
      <c r="E76" s="233">
        <v>40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149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0.399999999999999" outlineLevel="1" x14ac:dyDescent="0.25">
      <c r="A77" s="247">
        <v>18</v>
      </c>
      <c r="B77" s="248" t="s">
        <v>204</v>
      </c>
      <c r="C77" s="263" t="s">
        <v>205</v>
      </c>
      <c r="D77" s="249" t="s">
        <v>191</v>
      </c>
      <c r="E77" s="250">
        <v>20</v>
      </c>
      <c r="F77" s="251"/>
      <c r="G77" s="252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1.069E-2</v>
      </c>
      <c r="O77" s="229">
        <f>ROUND(E77*N77,2)</f>
        <v>0.21</v>
      </c>
      <c r="P77" s="229">
        <v>0</v>
      </c>
      <c r="Q77" s="229">
        <f>ROUND(E77*P77,2)</f>
        <v>0</v>
      </c>
      <c r="R77" s="230"/>
      <c r="S77" s="230" t="s">
        <v>141</v>
      </c>
      <c r="T77" s="230" t="s">
        <v>142</v>
      </c>
      <c r="U77" s="230">
        <v>0.90800000000000003</v>
      </c>
      <c r="V77" s="230">
        <f>ROUND(E77*U77,2)</f>
        <v>18.16</v>
      </c>
      <c r="W77" s="230"/>
      <c r="X77" s="230" t="s">
        <v>143</v>
      </c>
      <c r="Y77" s="230" t="s">
        <v>144</v>
      </c>
      <c r="Z77" s="210"/>
      <c r="AA77" s="210"/>
      <c r="AB77" s="210"/>
      <c r="AC77" s="210"/>
      <c r="AD77" s="210"/>
      <c r="AE77" s="210"/>
      <c r="AF77" s="210"/>
      <c r="AG77" s="210" t="s">
        <v>206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31.2" outlineLevel="2" x14ac:dyDescent="0.25">
      <c r="A78" s="227"/>
      <c r="B78" s="228"/>
      <c r="C78" s="264" t="s">
        <v>207</v>
      </c>
      <c r="D78" s="253"/>
      <c r="E78" s="253"/>
      <c r="F78" s="253"/>
      <c r="G78" s="253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147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54" t="str">
        <f>C78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78" s="210"/>
      <c r="BC78" s="210"/>
      <c r="BD78" s="210"/>
      <c r="BE78" s="210"/>
      <c r="BF78" s="210"/>
      <c r="BG78" s="210"/>
      <c r="BH78" s="210"/>
    </row>
    <row r="79" spans="1:60" outlineLevel="2" x14ac:dyDescent="0.25">
      <c r="A79" s="227"/>
      <c r="B79" s="228"/>
      <c r="C79" s="265" t="s">
        <v>208</v>
      </c>
      <c r="D79" s="232"/>
      <c r="E79" s="233"/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149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5">
      <c r="A80" s="227"/>
      <c r="B80" s="228"/>
      <c r="C80" s="265" t="s">
        <v>209</v>
      </c>
      <c r="D80" s="232"/>
      <c r="E80" s="233">
        <v>14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149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5">
      <c r="A81" s="227"/>
      <c r="B81" s="228"/>
      <c r="C81" s="265" t="s">
        <v>210</v>
      </c>
      <c r="D81" s="232"/>
      <c r="E81" s="233">
        <v>6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149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0.399999999999999" outlineLevel="1" x14ac:dyDescent="0.25">
      <c r="A82" s="247">
        <v>19</v>
      </c>
      <c r="B82" s="248" t="s">
        <v>211</v>
      </c>
      <c r="C82" s="263" t="s">
        <v>212</v>
      </c>
      <c r="D82" s="249" t="s">
        <v>191</v>
      </c>
      <c r="E82" s="250">
        <v>10</v>
      </c>
      <c r="F82" s="251"/>
      <c r="G82" s="252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1.269E-2</v>
      </c>
      <c r="O82" s="229">
        <f>ROUND(E82*N82,2)</f>
        <v>0.13</v>
      </c>
      <c r="P82" s="229">
        <v>0</v>
      </c>
      <c r="Q82" s="229">
        <f>ROUND(E82*P82,2)</f>
        <v>0</v>
      </c>
      <c r="R82" s="230"/>
      <c r="S82" s="230" t="s">
        <v>141</v>
      </c>
      <c r="T82" s="230" t="s">
        <v>142</v>
      </c>
      <c r="U82" s="230">
        <v>1.153</v>
      </c>
      <c r="V82" s="230">
        <f>ROUND(E82*U82,2)</f>
        <v>11.53</v>
      </c>
      <c r="W82" s="230"/>
      <c r="X82" s="230" t="s">
        <v>143</v>
      </c>
      <c r="Y82" s="230" t="s">
        <v>144</v>
      </c>
      <c r="Z82" s="210"/>
      <c r="AA82" s="210"/>
      <c r="AB82" s="210"/>
      <c r="AC82" s="210"/>
      <c r="AD82" s="210"/>
      <c r="AE82" s="210"/>
      <c r="AF82" s="210"/>
      <c r="AG82" s="210" t="s">
        <v>206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31.2" outlineLevel="2" x14ac:dyDescent="0.25">
      <c r="A83" s="227"/>
      <c r="B83" s="228"/>
      <c r="C83" s="264" t="s">
        <v>207</v>
      </c>
      <c r="D83" s="253"/>
      <c r="E83" s="253"/>
      <c r="F83" s="253"/>
      <c r="G83" s="253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147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54" t="str">
        <f>C83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83" s="210"/>
      <c r="BC83" s="210"/>
      <c r="BD83" s="210"/>
      <c r="BE83" s="210"/>
      <c r="BF83" s="210"/>
      <c r="BG83" s="210"/>
      <c r="BH83" s="210"/>
    </row>
    <row r="84" spans="1:60" outlineLevel="2" x14ac:dyDescent="0.25">
      <c r="A84" s="227"/>
      <c r="B84" s="228"/>
      <c r="C84" s="265" t="s">
        <v>213</v>
      </c>
      <c r="D84" s="232"/>
      <c r="E84" s="233"/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149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3" x14ac:dyDescent="0.25">
      <c r="A85" s="227"/>
      <c r="B85" s="228"/>
      <c r="C85" s="265" t="s">
        <v>214</v>
      </c>
      <c r="D85" s="232"/>
      <c r="E85" s="233">
        <v>4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149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5">
      <c r="A86" s="227"/>
      <c r="B86" s="228"/>
      <c r="C86" s="265" t="s">
        <v>215</v>
      </c>
      <c r="D86" s="232"/>
      <c r="E86" s="233">
        <v>6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149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0.399999999999999" outlineLevel="1" x14ac:dyDescent="0.25">
      <c r="A87" s="247">
        <v>20</v>
      </c>
      <c r="B87" s="248" t="s">
        <v>216</v>
      </c>
      <c r="C87" s="263" t="s">
        <v>217</v>
      </c>
      <c r="D87" s="249" t="s">
        <v>191</v>
      </c>
      <c r="E87" s="250">
        <v>40</v>
      </c>
      <c r="F87" s="251"/>
      <c r="G87" s="252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2.478E-2</v>
      </c>
      <c r="O87" s="229">
        <f>ROUND(E87*N87,2)</f>
        <v>0.99</v>
      </c>
      <c r="P87" s="229">
        <v>0</v>
      </c>
      <c r="Q87" s="229">
        <f>ROUND(E87*P87,2)</f>
        <v>0</v>
      </c>
      <c r="R87" s="230"/>
      <c r="S87" s="230" t="s">
        <v>141</v>
      </c>
      <c r="T87" s="230" t="s">
        <v>142</v>
      </c>
      <c r="U87" s="230">
        <v>0.54700000000000004</v>
      </c>
      <c r="V87" s="230">
        <f>ROUND(E87*U87,2)</f>
        <v>21.88</v>
      </c>
      <c r="W87" s="230"/>
      <c r="X87" s="230" t="s">
        <v>143</v>
      </c>
      <c r="Y87" s="230" t="s">
        <v>144</v>
      </c>
      <c r="Z87" s="210"/>
      <c r="AA87" s="210"/>
      <c r="AB87" s="210"/>
      <c r="AC87" s="210"/>
      <c r="AD87" s="210"/>
      <c r="AE87" s="210"/>
      <c r="AF87" s="210"/>
      <c r="AG87" s="210" t="s">
        <v>145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5">
      <c r="A88" s="227"/>
      <c r="B88" s="228"/>
      <c r="C88" s="265" t="s">
        <v>208</v>
      </c>
      <c r="D88" s="232"/>
      <c r="E88" s="233"/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149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5">
      <c r="A89" s="227"/>
      <c r="B89" s="228"/>
      <c r="C89" s="265" t="s">
        <v>218</v>
      </c>
      <c r="D89" s="232"/>
      <c r="E89" s="233">
        <v>40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149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5">
      <c r="A90" s="247">
        <v>21</v>
      </c>
      <c r="B90" s="248" t="s">
        <v>219</v>
      </c>
      <c r="C90" s="263" t="s">
        <v>220</v>
      </c>
      <c r="D90" s="249" t="s">
        <v>221</v>
      </c>
      <c r="E90" s="250">
        <v>153.6</v>
      </c>
      <c r="F90" s="251"/>
      <c r="G90" s="252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0</v>
      </c>
      <c r="Q90" s="229">
        <f>ROUND(E90*P90,2)</f>
        <v>0</v>
      </c>
      <c r="R90" s="230"/>
      <c r="S90" s="230" t="s">
        <v>141</v>
      </c>
      <c r="T90" s="230" t="s">
        <v>142</v>
      </c>
      <c r="U90" s="230">
        <v>1.548</v>
      </c>
      <c r="V90" s="230">
        <f>ROUND(E90*U90,2)</f>
        <v>237.77</v>
      </c>
      <c r="W90" s="230"/>
      <c r="X90" s="230" t="s">
        <v>143</v>
      </c>
      <c r="Y90" s="230" t="s">
        <v>144</v>
      </c>
      <c r="Z90" s="210"/>
      <c r="AA90" s="210"/>
      <c r="AB90" s="210"/>
      <c r="AC90" s="210"/>
      <c r="AD90" s="210"/>
      <c r="AE90" s="210"/>
      <c r="AF90" s="210"/>
      <c r="AG90" s="210" t="s">
        <v>145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ht="21" outlineLevel="2" x14ac:dyDescent="0.25">
      <c r="A91" s="227"/>
      <c r="B91" s="228"/>
      <c r="C91" s="264" t="s">
        <v>222</v>
      </c>
      <c r="D91" s="253"/>
      <c r="E91" s="253"/>
      <c r="F91" s="253"/>
      <c r="G91" s="253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147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54" t="str">
        <f>C91</f>
        <v>příplatek k cenám vykopávek za ztížení vykopávky v blízkosti podzemního vedení nebo výbušnin v horninách jakékoliv třídy,</v>
      </c>
      <c r="BB91" s="210"/>
      <c r="BC91" s="210"/>
      <c r="BD91" s="210"/>
      <c r="BE91" s="210"/>
      <c r="BF91" s="210"/>
      <c r="BG91" s="210"/>
      <c r="BH91" s="210"/>
    </row>
    <row r="92" spans="1:60" outlineLevel="2" x14ac:dyDescent="0.25">
      <c r="A92" s="227"/>
      <c r="B92" s="228"/>
      <c r="C92" s="265" t="s">
        <v>213</v>
      </c>
      <c r="D92" s="232"/>
      <c r="E92" s="233"/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149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5">
      <c r="A93" s="227"/>
      <c r="B93" s="228"/>
      <c r="C93" s="265" t="s">
        <v>223</v>
      </c>
      <c r="D93" s="232"/>
      <c r="E93" s="233">
        <v>72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149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5">
      <c r="A94" s="227"/>
      <c r="B94" s="228"/>
      <c r="C94" s="265" t="s">
        <v>224</v>
      </c>
      <c r="D94" s="232"/>
      <c r="E94" s="233">
        <v>21.6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149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5">
      <c r="A95" s="227"/>
      <c r="B95" s="228"/>
      <c r="C95" s="265" t="s">
        <v>225</v>
      </c>
      <c r="D95" s="232"/>
      <c r="E95" s="233">
        <v>10.8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149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5">
      <c r="A96" s="227"/>
      <c r="B96" s="228"/>
      <c r="C96" s="265" t="s">
        <v>226</v>
      </c>
      <c r="D96" s="232"/>
      <c r="E96" s="233">
        <v>16.8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149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5">
      <c r="A97" s="227"/>
      <c r="B97" s="228"/>
      <c r="C97" s="265" t="s">
        <v>227</v>
      </c>
      <c r="D97" s="232"/>
      <c r="E97" s="233">
        <v>21.6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149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5">
      <c r="A98" s="227"/>
      <c r="B98" s="228"/>
      <c r="C98" s="265" t="s">
        <v>228</v>
      </c>
      <c r="D98" s="232"/>
      <c r="E98" s="233">
        <v>10.8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149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20.399999999999999" outlineLevel="1" x14ac:dyDescent="0.25">
      <c r="A99" s="247">
        <v>22</v>
      </c>
      <c r="B99" s="248" t="s">
        <v>229</v>
      </c>
      <c r="C99" s="263" t="s">
        <v>230</v>
      </c>
      <c r="D99" s="249" t="s">
        <v>221</v>
      </c>
      <c r="E99" s="250">
        <v>227.78739999999999</v>
      </c>
      <c r="F99" s="251"/>
      <c r="G99" s="252">
        <f>ROUND(E99*F99,2)</f>
        <v>0</v>
      </c>
      <c r="H99" s="231"/>
      <c r="I99" s="230">
        <f>ROUND(E99*H99,2)</f>
        <v>0</v>
      </c>
      <c r="J99" s="231"/>
      <c r="K99" s="230">
        <f>ROUND(E99*J99,2)</f>
        <v>0</v>
      </c>
      <c r="L99" s="230">
        <v>21</v>
      </c>
      <c r="M99" s="230">
        <f>G99*(1+L99/100)</f>
        <v>0</v>
      </c>
      <c r="N99" s="229">
        <v>0</v>
      </c>
      <c r="O99" s="229">
        <f>ROUND(E99*N99,2)</f>
        <v>0</v>
      </c>
      <c r="P99" s="229">
        <v>0</v>
      </c>
      <c r="Q99" s="229">
        <f>ROUND(E99*P99,2)</f>
        <v>0</v>
      </c>
      <c r="R99" s="230"/>
      <c r="S99" s="230" t="s">
        <v>141</v>
      </c>
      <c r="T99" s="230" t="s">
        <v>142</v>
      </c>
      <c r="U99" s="230">
        <v>9.8000000000000004E-2</v>
      </c>
      <c r="V99" s="230">
        <f>ROUND(E99*U99,2)</f>
        <v>22.32</v>
      </c>
      <c r="W99" s="230"/>
      <c r="X99" s="230" t="s">
        <v>143</v>
      </c>
      <c r="Y99" s="230" t="s">
        <v>144</v>
      </c>
      <c r="Z99" s="210"/>
      <c r="AA99" s="210"/>
      <c r="AB99" s="210"/>
      <c r="AC99" s="210"/>
      <c r="AD99" s="210"/>
      <c r="AE99" s="210"/>
      <c r="AF99" s="210"/>
      <c r="AG99" s="210" t="s">
        <v>145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31.2" outlineLevel="2" x14ac:dyDescent="0.25">
      <c r="A100" s="227"/>
      <c r="B100" s="228"/>
      <c r="C100" s="264" t="s">
        <v>231</v>
      </c>
      <c r="D100" s="253"/>
      <c r="E100" s="253"/>
      <c r="F100" s="253"/>
      <c r="G100" s="253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147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54" t="str">
        <f>C100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5">
      <c r="A101" s="227"/>
      <c r="B101" s="228"/>
      <c r="C101" s="266" t="s">
        <v>232</v>
      </c>
      <c r="D101" s="234"/>
      <c r="E101" s="235"/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149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5">
      <c r="A102" s="227"/>
      <c r="B102" s="228"/>
      <c r="C102" s="267" t="s">
        <v>233</v>
      </c>
      <c r="D102" s="234"/>
      <c r="E102" s="235"/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149</v>
      </c>
      <c r="AH102" s="210">
        <v>2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5">
      <c r="A103" s="227"/>
      <c r="B103" s="228"/>
      <c r="C103" s="267" t="s">
        <v>234</v>
      </c>
      <c r="D103" s="234"/>
      <c r="E103" s="235"/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149</v>
      </c>
      <c r="AH103" s="210">
        <v>2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5">
      <c r="A104" s="227"/>
      <c r="B104" s="228"/>
      <c r="C104" s="267" t="s">
        <v>235</v>
      </c>
      <c r="D104" s="234"/>
      <c r="E104" s="235">
        <v>42.06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149</v>
      </c>
      <c r="AH104" s="210">
        <v>2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5">
      <c r="A105" s="227"/>
      <c r="B105" s="228"/>
      <c r="C105" s="267" t="s">
        <v>236</v>
      </c>
      <c r="D105" s="234"/>
      <c r="E105" s="235">
        <v>9.01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149</v>
      </c>
      <c r="AH105" s="210">
        <v>2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5">
      <c r="A106" s="227"/>
      <c r="B106" s="228"/>
      <c r="C106" s="267" t="s">
        <v>237</v>
      </c>
      <c r="D106" s="234"/>
      <c r="E106" s="235"/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149</v>
      </c>
      <c r="AH106" s="210">
        <v>2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20.399999999999999" outlineLevel="3" x14ac:dyDescent="0.25">
      <c r="A107" s="227"/>
      <c r="B107" s="228"/>
      <c r="C107" s="267" t="s">
        <v>238</v>
      </c>
      <c r="D107" s="234"/>
      <c r="E107" s="235">
        <v>106.09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149</v>
      </c>
      <c r="AH107" s="210">
        <v>2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5">
      <c r="A108" s="227"/>
      <c r="B108" s="228"/>
      <c r="C108" s="267" t="s">
        <v>239</v>
      </c>
      <c r="D108" s="234"/>
      <c r="E108" s="235"/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149</v>
      </c>
      <c r="AH108" s="210">
        <v>2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20.399999999999999" outlineLevel="3" x14ac:dyDescent="0.25">
      <c r="A109" s="227"/>
      <c r="B109" s="228"/>
      <c r="C109" s="267" t="s">
        <v>240</v>
      </c>
      <c r="D109" s="234"/>
      <c r="E109" s="235">
        <v>40.22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149</v>
      </c>
      <c r="AH109" s="210">
        <v>2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5">
      <c r="A110" s="227"/>
      <c r="B110" s="228"/>
      <c r="C110" s="267" t="s">
        <v>241</v>
      </c>
      <c r="D110" s="234"/>
      <c r="E110" s="235"/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149</v>
      </c>
      <c r="AH110" s="210">
        <v>2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5">
      <c r="A111" s="227"/>
      <c r="B111" s="228"/>
      <c r="C111" s="267" t="s">
        <v>234</v>
      </c>
      <c r="D111" s="234"/>
      <c r="E111" s="235"/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149</v>
      </c>
      <c r="AH111" s="210">
        <v>2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0.399999999999999" outlineLevel="3" x14ac:dyDescent="0.25">
      <c r="A112" s="227"/>
      <c r="B112" s="228"/>
      <c r="C112" s="267" t="s">
        <v>242</v>
      </c>
      <c r="D112" s="234"/>
      <c r="E112" s="235">
        <v>509.58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149</v>
      </c>
      <c r="AH112" s="210">
        <v>2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0.399999999999999" outlineLevel="3" x14ac:dyDescent="0.25">
      <c r="A113" s="227"/>
      <c r="B113" s="228"/>
      <c r="C113" s="267" t="s">
        <v>243</v>
      </c>
      <c r="D113" s="234"/>
      <c r="E113" s="235">
        <v>45.3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149</v>
      </c>
      <c r="AH113" s="210">
        <v>2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5">
      <c r="A114" s="227"/>
      <c r="B114" s="228"/>
      <c r="C114" s="267" t="s">
        <v>237</v>
      </c>
      <c r="D114" s="234"/>
      <c r="E114" s="235"/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149</v>
      </c>
      <c r="AH114" s="210">
        <v>2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5">
      <c r="A115" s="227"/>
      <c r="B115" s="228"/>
      <c r="C115" s="267" t="s">
        <v>244</v>
      </c>
      <c r="D115" s="234"/>
      <c r="E115" s="235">
        <v>55.24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149</v>
      </c>
      <c r="AH115" s="210">
        <v>2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5">
      <c r="A116" s="227"/>
      <c r="B116" s="228"/>
      <c r="C116" s="267" t="s">
        <v>245</v>
      </c>
      <c r="D116" s="234"/>
      <c r="E116" s="235"/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149</v>
      </c>
      <c r="AH116" s="210">
        <v>2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5">
      <c r="A117" s="227"/>
      <c r="B117" s="228"/>
      <c r="C117" s="267" t="s">
        <v>246</v>
      </c>
      <c r="D117" s="234"/>
      <c r="E117" s="235"/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149</v>
      </c>
      <c r="AH117" s="210">
        <v>2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0.399999999999999" outlineLevel="3" x14ac:dyDescent="0.25">
      <c r="A118" s="227"/>
      <c r="B118" s="228"/>
      <c r="C118" s="267" t="s">
        <v>247</v>
      </c>
      <c r="D118" s="234"/>
      <c r="E118" s="235">
        <v>145.75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149</v>
      </c>
      <c r="AH118" s="210">
        <v>2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5">
      <c r="A119" s="227"/>
      <c r="B119" s="228"/>
      <c r="C119" s="267" t="s">
        <v>248</v>
      </c>
      <c r="D119" s="234"/>
      <c r="E119" s="235"/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149</v>
      </c>
      <c r="AH119" s="210">
        <v>2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5">
      <c r="A120" s="227"/>
      <c r="B120" s="228"/>
      <c r="C120" s="267" t="s">
        <v>234</v>
      </c>
      <c r="D120" s="234"/>
      <c r="E120" s="235"/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149</v>
      </c>
      <c r="AH120" s="210">
        <v>2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5">
      <c r="A121" s="227"/>
      <c r="B121" s="228"/>
      <c r="C121" s="267" t="s">
        <v>249</v>
      </c>
      <c r="D121" s="234"/>
      <c r="E121" s="235">
        <v>21.66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149</v>
      </c>
      <c r="AH121" s="210">
        <v>2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5">
      <c r="A122" s="227"/>
      <c r="B122" s="228"/>
      <c r="C122" s="267" t="s">
        <v>250</v>
      </c>
      <c r="D122" s="234"/>
      <c r="E122" s="235">
        <v>23.16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149</v>
      </c>
      <c r="AH122" s="210">
        <v>2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5">
      <c r="A123" s="227"/>
      <c r="B123" s="228"/>
      <c r="C123" s="267" t="s">
        <v>239</v>
      </c>
      <c r="D123" s="234"/>
      <c r="E123" s="235"/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149</v>
      </c>
      <c r="AH123" s="210">
        <v>2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5">
      <c r="A124" s="227"/>
      <c r="B124" s="228"/>
      <c r="C124" s="267" t="s">
        <v>251</v>
      </c>
      <c r="D124" s="234"/>
      <c r="E124" s="235">
        <v>6.86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149</v>
      </c>
      <c r="AH124" s="210">
        <v>2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5">
      <c r="A125" s="227"/>
      <c r="B125" s="228"/>
      <c r="C125" s="267" t="s">
        <v>246</v>
      </c>
      <c r="D125" s="234"/>
      <c r="E125" s="235"/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149</v>
      </c>
      <c r="AH125" s="210">
        <v>2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5">
      <c r="A126" s="227"/>
      <c r="B126" s="228"/>
      <c r="C126" s="267" t="s">
        <v>252</v>
      </c>
      <c r="D126" s="234"/>
      <c r="E126" s="235">
        <v>21.88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149</v>
      </c>
      <c r="AH126" s="210">
        <v>2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5">
      <c r="A127" s="227"/>
      <c r="B127" s="228"/>
      <c r="C127" s="267" t="s">
        <v>253</v>
      </c>
      <c r="D127" s="234"/>
      <c r="E127" s="235"/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149</v>
      </c>
      <c r="AH127" s="210">
        <v>2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5">
      <c r="A128" s="227"/>
      <c r="B128" s="228"/>
      <c r="C128" s="267" t="s">
        <v>234</v>
      </c>
      <c r="D128" s="234"/>
      <c r="E128" s="235"/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149</v>
      </c>
      <c r="AH128" s="210">
        <v>2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5">
      <c r="A129" s="227"/>
      <c r="B129" s="228"/>
      <c r="C129" s="267" t="s">
        <v>254</v>
      </c>
      <c r="D129" s="234"/>
      <c r="E129" s="235">
        <v>36.44</v>
      </c>
      <c r="F129" s="230"/>
      <c r="G129" s="230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30"/>
      <c r="Z129" s="210"/>
      <c r="AA129" s="210"/>
      <c r="AB129" s="210"/>
      <c r="AC129" s="210"/>
      <c r="AD129" s="210"/>
      <c r="AE129" s="210"/>
      <c r="AF129" s="210"/>
      <c r="AG129" s="210" t="s">
        <v>149</v>
      </c>
      <c r="AH129" s="210">
        <v>2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5">
      <c r="A130" s="227"/>
      <c r="B130" s="228"/>
      <c r="C130" s="267" t="s">
        <v>255</v>
      </c>
      <c r="D130" s="234"/>
      <c r="E130" s="235"/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149</v>
      </c>
      <c r="AH130" s="210">
        <v>2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5">
      <c r="A131" s="227"/>
      <c r="B131" s="228"/>
      <c r="C131" s="267" t="s">
        <v>256</v>
      </c>
      <c r="D131" s="234"/>
      <c r="E131" s="235"/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149</v>
      </c>
      <c r="AH131" s="210">
        <v>2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5">
      <c r="A132" s="227"/>
      <c r="B132" s="228"/>
      <c r="C132" s="267" t="s">
        <v>257</v>
      </c>
      <c r="D132" s="234"/>
      <c r="E132" s="235">
        <v>13.1</v>
      </c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149</v>
      </c>
      <c r="AH132" s="210">
        <v>2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5">
      <c r="A133" s="227"/>
      <c r="B133" s="228"/>
      <c r="C133" s="267" t="s">
        <v>258</v>
      </c>
      <c r="D133" s="234"/>
      <c r="E133" s="235"/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149</v>
      </c>
      <c r="AH133" s="210">
        <v>2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5">
      <c r="A134" s="227"/>
      <c r="B134" s="228"/>
      <c r="C134" s="267" t="s">
        <v>234</v>
      </c>
      <c r="D134" s="234"/>
      <c r="E134" s="235"/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149</v>
      </c>
      <c r="AH134" s="210">
        <v>2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5">
      <c r="A135" s="227"/>
      <c r="B135" s="228"/>
      <c r="C135" s="267" t="s">
        <v>259</v>
      </c>
      <c r="D135" s="234"/>
      <c r="E135" s="235">
        <v>4.62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149</v>
      </c>
      <c r="AH135" s="210">
        <v>2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5">
      <c r="A136" s="227"/>
      <c r="B136" s="228"/>
      <c r="C136" s="267" t="s">
        <v>260</v>
      </c>
      <c r="D136" s="234"/>
      <c r="E136" s="235">
        <v>39.36</v>
      </c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149</v>
      </c>
      <c r="AH136" s="210">
        <v>2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5">
      <c r="A137" s="227"/>
      <c r="B137" s="228"/>
      <c r="C137" s="267" t="s">
        <v>261</v>
      </c>
      <c r="D137" s="234"/>
      <c r="E137" s="235"/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149</v>
      </c>
      <c r="AH137" s="210">
        <v>2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5">
      <c r="A138" s="227"/>
      <c r="B138" s="228"/>
      <c r="C138" s="267" t="s">
        <v>262</v>
      </c>
      <c r="D138" s="234"/>
      <c r="E138" s="235">
        <v>18.600000000000001</v>
      </c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149</v>
      </c>
      <c r="AH138" s="210">
        <v>2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5">
      <c r="A139" s="227"/>
      <c r="B139" s="228"/>
      <c r="C139" s="266" t="s">
        <v>263</v>
      </c>
      <c r="D139" s="234"/>
      <c r="E139" s="235"/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149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5">
      <c r="A140" s="227"/>
      <c r="B140" s="228"/>
      <c r="C140" s="265" t="s">
        <v>264</v>
      </c>
      <c r="D140" s="232"/>
      <c r="E140" s="233">
        <v>227.79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149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ht="20.399999999999999" outlineLevel="1" x14ac:dyDescent="0.25">
      <c r="A141" s="247">
        <v>23</v>
      </c>
      <c r="B141" s="248" t="s">
        <v>265</v>
      </c>
      <c r="C141" s="263" t="s">
        <v>266</v>
      </c>
      <c r="D141" s="249" t="s">
        <v>221</v>
      </c>
      <c r="E141" s="250">
        <v>683.36220000000003</v>
      </c>
      <c r="F141" s="251"/>
      <c r="G141" s="252">
        <f>ROUND(E141*F141,2)</f>
        <v>0</v>
      </c>
      <c r="H141" s="231"/>
      <c r="I141" s="230">
        <f>ROUND(E141*H141,2)</f>
        <v>0</v>
      </c>
      <c r="J141" s="231"/>
      <c r="K141" s="230">
        <f>ROUND(E141*J141,2)</f>
        <v>0</v>
      </c>
      <c r="L141" s="230">
        <v>21</v>
      </c>
      <c r="M141" s="230">
        <f>G141*(1+L141/100)</f>
        <v>0</v>
      </c>
      <c r="N141" s="229">
        <v>0</v>
      </c>
      <c r="O141" s="229">
        <f>ROUND(E141*N141,2)</f>
        <v>0</v>
      </c>
      <c r="P141" s="229">
        <v>0</v>
      </c>
      <c r="Q141" s="229">
        <f>ROUND(E141*P141,2)</f>
        <v>0</v>
      </c>
      <c r="R141" s="230"/>
      <c r="S141" s="230" t="s">
        <v>141</v>
      </c>
      <c r="T141" s="230" t="s">
        <v>142</v>
      </c>
      <c r="U141" s="230">
        <v>0.11700000000000001</v>
      </c>
      <c r="V141" s="230">
        <f>ROUND(E141*U141,2)</f>
        <v>79.95</v>
      </c>
      <c r="W141" s="230"/>
      <c r="X141" s="230" t="s">
        <v>143</v>
      </c>
      <c r="Y141" s="230" t="s">
        <v>144</v>
      </c>
      <c r="Z141" s="210"/>
      <c r="AA141" s="210"/>
      <c r="AB141" s="210"/>
      <c r="AC141" s="210"/>
      <c r="AD141" s="210"/>
      <c r="AE141" s="210"/>
      <c r="AF141" s="210"/>
      <c r="AG141" s="210" t="s">
        <v>145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ht="31.2" outlineLevel="2" x14ac:dyDescent="0.25">
      <c r="A142" s="227"/>
      <c r="B142" s="228"/>
      <c r="C142" s="264" t="s">
        <v>231</v>
      </c>
      <c r="D142" s="253"/>
      <c r="E142" s="253"/>
      <c r="F142" s="253"/>
      <c r="G142" s="253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147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54" t="str">
        <f>C142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5">
      <c r="A143" s="227"/>
      <c r="B143" s="228"/>
      <c r="C143" s="266" t="s">
        <v>232</v>
      </c>
      <c r="D143" s="234"/>
      <c r="E143" s="235"/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149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5">
      <c r="A144" s="227"/>
      <c r="B144" s="228"/>
      <c r="C144" s="267" t="s">
        <v>233</v>
      </c>
      <c r="D144" s="234"/>
      <c r="E144" s="235"/>
      <c r="F144" s="230"/>
      <c r="G144" s="230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149</v>
      </c>
      <c r="AH144" s="210">
        <v>2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5">
      <c r="A145" s="227"/>
      <c r="B145" s="228"/>
      <c r="C145" s="267" t="s">
        <v>234</v>
      </c>
      <c r="D145" s="234"/>
      <c r="E145" s="235"/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149</v>
      </c>
      <c r="AH145" s="210">
        <v>2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5">
      <c r="A146" s="227"/>
      <c r="B146" s="228"/>
      <c r="C146" s="267" t="s">
        <v>235</v>
      </c>
      <c r="D146" s="234"/>
      <c r="E146" s="235">
        <v>42.06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149</v>
      </c>
      <c r="AH146" s="210">
        <v>2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5">
      <c r="A147" s="227"/>
      <c r="B147" s="228"/>
      <c r="C147" s="267" t="s">
        <v>236</v>
      </c>
      <c r="D147" s="234"/>
      <c r="E147" s="235">
        <v>9.01</v>
      </c>
      <c r="F147" s="230"/>
      <c r="G147" s="230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30"/>
      <c r="Z147" s="210"/>
      <c r="AA147" s="210"/>
      <c r="AB147" s="210"/>
      <c r="AC147" s="210"/>
      <c r="AD147" s="210"/>
      <c r="AE147" s="210"/>
      <c r="AF147" s="210"/>
      <c r="AG147" s="210" t="s">
        <v>149</v>
      </c>
      <c r="AH147" s="210">
        <v>2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5">
      <c r="A148" s="227"/>
      <c r="B148" s="228"/>
      <c r="C148" s="267" t="s">
        <v>237</v>
      </c>
      <c r="D148" s="234"/>
      <c r="E148" s="235"/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149</v>
      </c>
      <c r="AH148" s="210">
        <v>2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ht="20.399999999999999" outlineLevel="3" x14ac:dyDescent="0.25">
      <c r="A149" s="227"/>
      <c r="B149" s="228"/>
      <c r="C149" s="267" t="s">
        <v>238</v>
      </c>
      <c r="D149" s="234"/>
      <c r="E149" s="235">
        <v>106.09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149</v>
      </c>
      <c r="AH149" s="210">
        <v>2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5">
      <c r="A150" s="227"/>
      <c r="B150" s="228"/>
      <c r="C150" s="267" t="s">
        <v>239</v>
      </c>
      <c r="D150" s="234"/>
      <c r="E150" s="235"/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149</v>
      </c>
      <c r="AH150" s="210">
        <v>2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ht="20.399999999999999" outlineLevel="3" x14ac:dyDescent="0.25">
      <c r="A151" s="227"/>
      <c r="B151" s="228"/>
      <c r="C151" s="267" t="s">
        <v>240</v>
      </c>
      <c r="D151" s="234"/>
      <c r="E151" s="235">
        <v>40.22</v>
      </c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149</v>
      </c>
      <c r="AH151" s="210">
        <v>2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5">
      <c r="A152" s="227"/>
      <c r="B152" s="228"/>
      <c r="C152" s="267" t="s">
        <v>241</v>
      </c>
      <c r="D152" s="234"/>
      <c r="E152" s="235"/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149</v>
      </c>
      <c r="AH152" s="210">
        <v>2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5">
      <c r="A153" s="227"/>
      <c r="B153" s="228"/>
      <c r="C153" s="267" t="s">
        <v>234</v>
      </c>
      <c r="D153" s="234"/>
      <c r="E153" s="235"/>
      <c r="F153" s="230"/>
      <c r="G153" s="230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30"/>
      <c r="Z153" s="210"/>
      <c r="AA153" s="210"/>
      <c r="AB153" s="210"/>
      <c r="AC153" s="210"/>
      <c r="AD153" s="210"/>
      <c r="AE153" s="210"/>
      <c r="AF153" s="210"/>
      <c r="AG153" s="210" t="s">
        <v>149</v>
      </c>
      <c r="AH153" s="210">
        <v>2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0.399999999999999" outlineLevel="3" x14ac:dyDescent="0.25">
      <c r="A154" s="227"/>
      <c r="B154" s="228"/>
      <c r="C154" s="267" t="s">
        <v>242</v>
      </c>
      <c r="D154" s="234"/>
      <c r="E154" s="235">
        <v>509.58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149</v>
      </c>
      <c r="AH154" s="210">
        <v>2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ht="20.399999999999999" outlineLevel="3" x14ac:dyDescent="0.25">
      <c r="A155" s="227"/>
      <c r="B155" s="228"/>
      <c r="C155" s="267" t="s">
        <v>243</v>
      </c>
      <c r="D155" s="234"/>
      <c r="E155" s="235">
        <v>45.3</v>
      </c>
      <c r="F155" s="230"/>
      <c r="G155" s="230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149</v>
      </c>
      <c r="AH155" s="210">
        <v>2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25">
      <c r="A156" s="227"/>
      <c r="B156" s="228"/>
      <c r="C156" s="267" t="s">
        <v>237</v>
      </c>
      <c r="D156" s="234"/>
      <c r="E156" s="235"/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149</v>
      </c>
      <c r="AH156" s="210">
        <v>2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5">
      <c r="A157" s="227"/>
      <c r="B157" s="228"/>
      <c r="C157" s="267" t="s">
        <v>244</v>
      </c>
      <c r="D157" s="234"/>
      <c r="E157" s="235">
        <v>55.24</v>
      </c>
      <c r="F157" s="230"/>
      <c r="G157" s="230"/>
      <c r="H157" s="230"/>
      <c r="I157" s="230"/>
      <c r="J157" s="230"/>
      <c r="K157" s="230"/>
      <c r="L157" s="230"/>
      <c r="M157" s="230"/>
      <c r="N157" s="229"/>
      <c r="O157" s="229"/>
      <c r="P157" s="229"/>
      <c r="Q157" s="229"/>
      <c r="R157" s="230"/>
      <c r="S157" s="230"/>
      <c r="T157" s="230"/>
      <c r="U157" s="230"/>
      <c r="V157" s="230"/>
      <c r="W157" s="230"/>
      <c r="X157" s="230"/>
      <c r="Y157" s="230"/>
      <c r="Z157" s="210"/>
      <c r="AA157" s="210"/>
      <c r="AB157" s="210"/>
      <c r="AC157" s="210"/>
      <c r="AD157" s="210"/>
      <c r="AE157" s="210"/>
      <c r="AF157" s="210"/>
      <c r="AG157" s="210" t="s">
        <v>149</v>
      </c>
      <c r="AH157" s="210">
        <v>2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3" x14ac:dyDescent="0.25">
      <c r="A158" s="227"/>
      <c r="B158" s="228"/>
      <c r="C158" s="267" t="s">
        <v>245</v>
      </c>
      <c r="D158" s="234"/>
      <c r="E158" s="235"/>
      <c r="F158" s="230"/>
      <c r="G158" s="230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149</v>
      </c>
      <c r="AH158" s="210">
        <v>2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5">
      <c r="A159" s="227"/>
      <c r="B159" s="228"/>
      <c r="C159" s="267" t="s">
        <v>246</v>
      </c>
      <c r="D159" s="234"/>
      <c r="E159" s="235"/>
      <c r="F159" s="230"/>
      <c r="G159" s="230"/>
      <c r="H159" s="230"/>
      <c r="I159" s="230"/>
      <c r="J159" s="230"/>
      <c r="K159" s="230"/>
      <c r="L159" s="230"/>
      <c r="M159" s="230"/>
      <c r="N159" s="229"/>
      <c r="O159" s="229"/>
      <c r="P159" s="229"/>
      <c r="Q159" s="229"/>
      <c r="R159" s="230"/>
      <c r="S159" s="230"/>
      <c r="T159" s="230"/>
      <c r="U159" s="230"/>
      <c r="V159" s="230"/>
      <c r="W159" s="230"/>
      <c r="X159" s="230"/>
      <c r="Y159" s="230"/>
      <c r="Z159" s="210"/>
      <c r="AA159" s="210"/>
      <c r="AB159" s="210"/>
      <c r="AC159" s="210"/>
      <c r="AD159" s="210"/>
      <c r="AE159" s="210"/>
      <c r="AF159" s="210"/>
      <c r="AG159" s="210" t="s">
        <v>149</v>
      </c>
      <c r="AH159" s="210">
        <v>2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ht="20.399999999999999" outlineLevel="3" x14ac:dyDescent="0.25">
      <c r="A160" s="227"/>
      <c r="B160" s="228"/>
      <c r="C160" s="267" t="s">
        <v>247</v>
      </c>
      <c r="D160" s="234"/>
      <c r="E160" s="235">
        <v>145.75</v>
      </c>
      <c r="F160" s="230"/>
      <c r="G160" s="230"/>
      <c r="H160" s="230"/>
      <c r="I160" s="230"/>
      <c r="J160" s="230"/>
      <c r="K160" s="230"/>
      <c r="L160" s="230"/>
      <c r="M160" s="230"/>
      <c r="N160" s="229"/>
      <c r="O160" s="229"/>
      <c r="P160" s="229"/>
      <c r="Q160" s="229"/>
      <c r="R160" s="230"/>
      <c r="S160" s="230"/>
      <c r="T160" s="230"/>
      <c r="U160" s="230"/>
      <c r="V160" s="230"/>
      <c r="W160" s="230"/>
      <c r="X160" s="230"/>
      <c r="Y160" s="230"/>
      <c r="Z160" s="210"/>
      <c r="AA160" s="210"/>
      <c r="AB160" s="210"/>
      <c r="AC160" s="210"/>
      <c r="AD160" s="210"/>
      <c r="AE160" s="210"/>
      <c r="AF160" s="210"/>
      <c r="AG160" s="210" t="s">
        <v>149</v>
      </c>
      <c r="AH160" s="210">
        <v>2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5">
      <c r="A161" s="227"/>
      <c r="B161" s="228"/>
      <c r="C161" s="267" t="s">
        <v>248</v>
      </c>
      <c r="D161" s="234"/>
      <c r="E161" s="235"/>
      <c r="F161" s="230"/>
      <c r="G161" s="230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149</v>
      </c>
      <c r="AH161" s="210">
        <v>2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5">
      <c r="A162" s="227"/>
      <c r="B162" s="228"/>
      <c r="C162" s="267" t="s">
        <v>234</v>
      </c>
      <c r="D162" s="234"/>
      <c r="E162" s="235"/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149</v>
      </c>
      <c r="AH162" s="210">
        <v>2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5">
      <c r="A163" s="227"/>
      <c r="B163" s="228"/>
      <c r="C163" s="267" t="s">
        <v>249</v>
      </c>
      <c r="D163" s="234"/>
      <c r="E163" s="235">
        <v>21.66</v>
      </c>
      <c r="F163" s="230"/>
      <c r="G163" s="230"/>
      <c r="H163" s="230"/>
      <c r="I163" s="230"/>
      <c r="J163" s="230"/>
      <c r="K163" s="230"/>
      <c r="L163" s="230"/>
      <c r="M163" s="230"/>
      <c r="N163" s="229"/>
      <c r="O163" s="229"/>
      <c r="P163" s="229"/>
      <c r="Q163" s="229"/>
      <c r="R163" s="230"/>
      <c r="S163" s="230"/>
      <c r="T163" s="230"/>
      <c r="U163" s="230"/>
      <c r="V163" s="230"/>
      <c r="W163" s="230"/>
      <c r="X163" s="230"/>
      <c r="Y163" s="230"/>
      <c r="Z163" s="210"/>
      <c r="AA163" s="210"/>
      <c r="AB163" s="210"/>
      <c r="AC163" s="210"/>
      <c r="AD163" s="210"/>
      <c r="AE163" s="210"/>
      <c r="AF163" s="210"/>
      <c r="AG163" s="210" t="s">
        <v>149</v>
      </c>
      <c r="AH163" s="210">
        <v>2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5">
      <c r="A164" s="227"/>
      <c r="B164" s="228"/>
      <c r="C164" s="267" t="s">
        <v>250</v>
      </c>
      <c r="D164" s="234"/>
      <c r="E164" s="235">
        <v>23.16</v>
      </c>
      <c r="F164" s="230"/>
      <c r="G164" s="230"/>
      <c r="H164" s="230"/>
      <c r="I164" s="230"/>
      <c r="J164" s="230"/>
      <c r="K164" s="230"/>
      <c r="L164" s="230"/>
      <c r="M164" s="230"/>
      <c r="N164" s="229"/>
      <c r="O164" s="229"/>
      <c r="P164" s="229"/>
      <c r="Q164" s="229"/>
      <c r="R164" s="230"/>
      <c r="S164" s="230"/>
      <c r="T164" s="230"/>
      <c r="U164" s="230"/>
      <c r="V164" s="230"/>
      <c r="W164" s="230"/>
      <c r="X164" s="230"/>
      <c r="Y164" s="230"/>
      <c r="Z164" s="210"/>
      <c r="AA164" s="210"/>
      <c r="AB164" s="210"/>
      <c r="AC164" s="210"/>
      <c r="AD164" s="210"/>
      <c r="AE164" s="210"/>
      <c r="AF164" s="210"/>
      <c r="AG164" s="210" t="s">
        <v>149</v>
      </c>
      <c r="AH164" s="210">
        <v>2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25">
      <c r="A165" s="227"/>
      <c r="B165" s="228"/>
      <c r="C165" s="267" t="s">
        <v>239</v>
      </c>
      <c r="D165" s="234"/>
      <c r="E165" s="235"/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30"/>
      <c r="Z165" s="210"/>
      <c r="AA165" s="210"/>
      <c r="AB165" s="210"/>
      <c r="AC165" s="210"/>
      <c r="AD165" s="210"/>
      <c r="AE165" s="210"/>
      <c r="AF165" s="210"/>
      <c r="AG165" s="210" t="s">
        <v>149</v>
      </c>
      <c r="AH165" s="210">
        <v>2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5">
      <c r="A166" s="227"/>
      <c r="B166" s="228"/>
      <c r="C166" s="267" t="s">
        <v>251</v>
      </c>
      <c r="D166" s="234"/>
      <c r="E166" s="235">
        <v>6.86</v>
      </c>
      <c r="F166" s="230"/>
      <c r="G166" s="230"/>
      <c r="H166" s="230"/>
      <c r="I166" s="230"/>
      <c r="J166" s="230"/>
      <c r="K166" s="230"/>
      <c r="L166" s="230"/>
      <c r="M166" s="230"/>
      <c r="N166" s="229"/>
      <c r="O166" s="229"/>
      <c r="P166" s="229"/>
      <c r="Q166" s="229"/>
      <c r="R166" s="230"/>
      <c r="S166" s="230"/>
      <c r="T166" s="230"/>
      <c r="U166" s="230"/>
      <c r="V166" s="230"/>
      <c r="W166" s="230"/>
      <c r="X166" s="230"/>
      <c r="Y166" s="230"/>
      <c r="Z166" s="210"/>
      <c r="AA166" s="210"/>
      <c r="AB166" s="210"/>
      <c r="AC166" s="210"/>
      <c r="AD166" s="210"/>
      <c r="AE166" s="210"/>
      <c r="AF166" s="210"/>
      <c r="AG166" s="210" t="s">
        <v>149</v>
      </c>
      <c r="AH166" s="210">
        <v>2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5">
      <c r="A167" s="227"/>
      <c r="B167" s="228"/>
      <c r="C167" s="267" t="s">
        <v>246</v>
      </c>
      <c r="D167" s="234"/>
      <c r="E167" s="235"/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30"/>
      <c r="Z167" s="210"/>
      <c r="AA167" s="210"/>
      <c r="AB167" s="210"/>
      <c r="AC167" s="210"/>
      <c r="AD167" s="210"/>
      <c r="AE167" s="210"/>
      <c r="AF167" s="210"/>
      <c r="AG167" s="210" t="s">
        <v>149</v>
      </c>
      <c r="AH167" s="210">
        <v>2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5">
      <c r="A168" s="227"/>
      <c r="B168" s="228"/>
      <c r="C168" s="267" t="s">
        <v>252</v>
      </c>
      <c r="D168" s="234"/>
      <c r="E168" s="235">
        <v>21.88</v>
      </c>
      <c r="F168" s="230"/>
      <c r="G168" s="230"/>
      <c r="H168" s="230"/>
      <c r="I168" s="230"/>
      <c r="J168" s="230"/>
      <c r="K168" s="230"/>
      <c r="L168" s="230"/>
      <c r="M168" s="230"/>
      <c r="N168" s="229"/>
      <c r="O168" s="229"/>
      <c r="P168" s="229"/>
      <c r="Q168" s="229"/>
      <c r="R168" s="230"/>
      <c r="S168" s="230"/>
      <c r="T168" s="230"/>
      <c r="U168" s="230"/>
      <c r="V168" s="230"/>
      <c r="W168" s="230"/>
      <c r="X168" s="230"/>
      <c r="Y168" s="230"/>
      <c r="Z168" s="210"/>
      <c r="AA168" s="210"/>
      <c r="AB168" s="210"/>
      <c r="AC168" s="210"/>
      <c r="AD168" s="210"/>
      <c r="AE168" s="210"/>
      <c r="AF168" s="210"/>
      <c r="AG168" s="210" t="s">
        <v>149</v>
      </c>
      <c r="AH168" s="210">
        <v>2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5">
      <c r="A169" s="227"/>
      <c r="B169" s="228"/>
      <c r="C169" s="267" t="s">
        <v>253</v>
      </c>
      <c r="D169" s="234"/>
      <c r="E169" s="235"/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30"/>
      <c r="Z169" s="210"/>
      <c r="AA169" s="210"/>
      <c r="AB169" s="210"/>
      <c r="AC169" s="210"/>
      <c r="AD169" s="210"/>
      <c r="AE169" s="210"/>
      <c r="AF169" s="210"/>
      <c r="AG169" s="210" t="s">
        <v>149</v>
      </c>
      <c r="AH169" s="210">
        <v>2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5">
      <c r="A170" s="227"/>
      <c r="B170" s="228"/>
      <c r="C170" s="267" t="s">
        <v>234</v>
      </c>
      <c r="D170" s="234"/>
      <c r="E170" s="235"/>
      <c r="F170" s="230"/>
      <c r="G170" s="230"/>
      <c r="H170" s="230"/>
      <c r="I170" s="230"/>
      <c r="J170" s="230"/>
      <c r="K170" s="230"/>
      <c r="L170" s="230"/>
      <c r="M170" s="230"/>
      <c r="N170" s="229"/>
      <c r="O170" s="229"/>
      <c r="P170" s="229"/>
      <c r="Q170" s="229"/>
      <c r="R170" s="230"/>
      <c r="S170" s="230"/>
      <c r="T170" s="230"/>
      <c r="U170" s="230"/>
      <c r="V170" s="230"/>
      <c r="W170" s="230"/>
      <c r="X170" s="230"/>
      <c r="Y170" s="230"/>
      <c r="Z170" s="210"/>
      <c r="AA170" s="210"/>
      <c r="AB170" s="210"/>
      <c r="AC170" s="210"/>
      <c r="AD170" s="210"/>
      <c r="AE170" s="210"/>
      <c r="AF170" s="210"/>
      <c r="AG170" s="210" t="s">
        <v>149</v>
      </c>
      <c r="AH170" s="210">
        <v>2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5">
      <c r="A171" s="227"/>
      <c r="B171" s="228"/>
      <c r="C171" s="267" t="s">
        <v>254</v>
      </c>
      <c r="D171" s="234"/>
      <c r="E171" s="235">
        <v>36.44</v>
      </c>
      <c r="F171" s="230"/>
      <c r="G171" s="230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30"/>
      <c r="Z171" s="210"/>
      <c r="AA171" s="210"/>
      <c r="AB171" s="210"/>
      <c r="AC171" s="210"/>
      <c r="AD171" s="210"/>
      <c r="AE171" s="210"/>
      <c r="AF171" s="210"/>
      <c r="AG171" s="210" t="s">
        <v>149</v>
      </c>
      <c r="AH171" s="210">
        <v>2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5">
      <c r="A172" s="227"/>
      <c r="B172" s="228"/>
      <c r="C172" s="267" t="s">
        <v>255</v>
      </c>
      <c r="D172" s="234"/>
      <c r="E172" s="235"/>
      <c r="F172" s="230"/>
      <c r="G172" s="230"/>
      <c r="H172" s="230"/>
      <c r="I172" s="230"/>
      <c r="J172" s="230"/>
      <c r="K172" s="230"/>
      <c r="L172" s="230"/>
      <c r="M172" s="230"/>
      <c r="N172" s="229"/>
      <c r="O172" s="229"/>
      <c r="P172" s="229"/>
      <c r="Q172" s="229"/>
      <c r="R172" s="230"/>
      <c r="S172" s="230"/>
      <c r="T172" s="230"/>
      <c r="U172" s="230"/>
      <c r="V172" s="230"/>
      <c r="W172" s="230"/>
      <c r="X172" s="230"/>
      <c r="Y172" s="230"/>
      <c r="Z172" s="210"/>
      <c r="AA172" s="210"/>
      <c r="AB172" s="210"/>
      <c r="AC172" s="210"/>
      <c r="AD172" s="210"/>
      <c r="AE172" s="210"/>
      <c r="AF172" s="210"/>
      <c r="AG172" s="210" t="s">
        <v>149</v>
      </c>
      <c r="AH172" s="210">
        <v>2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5">
      <c r="A173" s="227"/>
      <c r="B173" s="228"/>
      <c r="C173" s="267" t="s">
        <v>256</v>
      </c>
      <c r="D173" s="234"/>
      <c r="E173" s="235"/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149</v>
      </c>
      <c r="AH173" s="210">
        <v>2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3" x14ac:dyDescent="0.25">
      <c r="A174" s="227"/>
      <c r="B174" s="228"/>
      <c r="C174" s="267" t="s">
        <v>257</v>
      </c>
      <c r="D174" s="234"/>
      <c r="E174" s="235">
        <v>13.1</v>
      </c>
      <c r="F174" s="230"/>
      <c r="G174" s="230"/>
      <c r="H174" s="230"/>
      <c r="I174" s="230"/>
      <c r="J174" s="230"/>
      <c r="K174" s="230"/>
      <c r="L174" s="230"/>
      <c r="M174" s="230"/>
      <c r="N174" s="229"/>
      <c r="O174" s="229"/>
      <c r="P174" s="229"/>
      <c r="Q174" s="229"/>
      <c r="R174" s="230"/>
      <c r="S174" s="230"/>
      <c r="T174" s="230"/>
      <c r="U174" s="230"/>
      <c r="V174" s="230"/>
      <c r="W174" s="230"/>
      <c r="X174" s="230"/>
      <c r="Y174" s="230"/>
      <c r="Z174" s="210"/>
      <c r="AA174" s="210"/>
      <c r="AB174" s="210"/>
      <c r="AC174" s="210"/>
      <c r="AD174" s="210"/>
      <c r="AE174" s="210"/>
      <c r="AF174" s="210"/>
      <c r="AG174" s="210" t="s">
        <v>149</v>
      </c>
      <c r="AH174" s="210">
        <v>2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5">
      <c r="A175" s="227"/>
      <c r="B175" s="228"/>
      <c r="C175" s="267" t="s">
        <v>258</v>
      </c>
      <c r="D175" s="234"/>
      <c r="E175" s="235"/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149</v>
      </c>
      <c r="AH175" s="210">
        <v>2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5">
      <c r="A176" s="227"/>
      <c r="B176" s="228"/>
      <c r="C176" s="267" t="s">
        <v>234</v>
      </c>
      <c r="D176" s="234"/>
      <c r="E176" s="235"/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149</v>
      </c>
      <c r="AH176" s="210">
        <v>2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5">
      <c r="A177" s="227"/>
      <c r="B177" s="228"/>
      <c r="C177" s="267" t="s">
        <v>259</v>
      </c>
      <c r="D177" s="234"/>
      <c r="E177" s="235">
        <v>4.62</v>
      </c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149</v>
      </c>
      <c r="AH177" s="210">
        <v>2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5">
      <c r="A178" s="227"/>
      <c r="B178" s="228"/>
      <c r="C178" s="267" t="s">
        <v>260</v>
      </c>
      <c r="D178" s="234"/>
      <c r="E178" s="235">
        <v>39.36</v>
      </c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149</v>
      </c>
      <c r="AH178" s="210">
        <v>2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5">
      <c r="A179" s="227"/>
      <c r="B179" s="228"/>
      <c r="C179" s="267" t="s">
        <v>261</v>
      </c>
      <c r="D179" s="234"/>
      <c r="E179" s="235"/>
      <c r="F179" s="230"/>
      <c r="G179" s="230"/>
      <c r="H179" s="230"/>
      <c r="I179" s="230"/>
      <c r="J179" s="230"/>
      <c r="K179" s="230"/>
      <c r="L179" s="230"/>
      <c r="M179" s="230"/>
      <c r="N179" s="229"/>
      <c r="O179" s="229"/>
      <c r="P179" s="229"/>
      <c r="Q179" s="229"/>
      <c r="R179" s="230"/>
      <c r="S179" s="230"/>
      <c r="T179" s="230"/>
      <c r="U179" s="230"/>
      <c r="V179" s="230"/>
      <c r="W179" s="230"/>
      <c r="X179" s="230"/>
      <c r="Y179" s="230"/>
      <c r="Z179" s="210"/>
      <c r="AA179" s="210"/>
      <c r="AB179" s="210"/>
      <c r="AC179" s="210"/>
      <c r="AD179" s="210"/>
      <c r="AE179" s="210"/>
      <c r="AF179" s="210"/>
      <c r="AG179" s="210" t="s">
        <v>149</v>
      </c>
      <c r="AH179" s="210">
        <v>2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5">
      <c r="A180" s="227"/>
      <c r="B180" s="228"/>
      <c r="C180" s="267" t="s">
        <v>262</v>
      </c>
      <c r="D180" s="234"/>
      <c r="E180" s="235">
        <v>18.600000000000001</v>
      </c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149</v>
      </c>
      <c r="AH180" s="210">
        <v>2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5">
      <c r="A181" s="227"/>
      <c r="B181" s="228"/>
      <c r="C181" s="266" t="s">
        <v>263</v>
      </c>
      <c r="D181" s="234"/>
      <c r="E181" s="235"/>
      <c r="F181" s="230"/>
      <c r="G181" s="230"/>
      <c r="H181" s="230"/>
      <c r="I181" s="230"/>
      <c r="J181" s="230"/>
      <c r="K181" s="230"/>
      <c r="L181" s="230"/>
      <c r="M181" s="230"/>
      <c r="N181" s="229"/>
      <c r="O181" s="229"/>
      <c r="P181" s="229"/>
      <c r="Q181" s="229"/>
      <c r="R181" s="230"/>
      <c r="S181" s="230"/>
      <c r="T181" s="230"/>
      <c r="U181" s="230"/>
      <c r="V181" s="230"/>
      <c r="W181" s="230"/>
      <c r="X181" s="230"/>
      <c r="Y181" s="230"/>
      <c r="Z181" s="210"/>
      <c r="AA181" s="210"/>
      <c r="AB181" s="210"/>
      <c r="AC181" s="210"/>
      <c r="AD181" s="210"/>
      <c r="AE181" s="210"/>
      <c r="AF181" s="210"/>
      <c r="AG181" s="210" t="s">
        <v>149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5">
      <c r="A182" s="227"/>
      <c r="B182" s="228"/>
      <c r="C182" s="265" t="s">
        <v>267</v>
      </c>
      <c r="D182" s="232"/>
      <c r="E182" s="233">
        <v>683.36</v>
      </c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149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ht="20.399999999999999" outlineLevel="1" x14ac:dyDescent="0.25">
      <c r="A183" s="247">
        <v>24</v>
      </c>
      <c r="B183" s="248" t="s">
        <v>268</v>
      </c>
      <c r="C183" s="263" t="s">
        <v>269</v>
      </c>
      <c r="D183" s="249" t="s">
        <v>221</v>
      </c>
      <c r="E183" s="250">
        <v>227.78739999999999</v>
      </c>
      <c r="F183" s="251"/>
      <c r="G183" s="252">
        <f>ROUND(E183*F183,2)</f>
        <v>0</v>
      </c>
      <c r="H183" s="231"/>
      <c r="I183" s="230">
        <f>ROUND(E183*H183,2)</f>
        <v>0</v>
      </c>
      <c r="J183" s="231"/>
      <c r="K183" s="230">
        <f>ROUND(E183*J183,2)</f>
        <v>0</v>
      </c>
      <c r="L183" s="230">
        <v>21</v>
      </c>
      <c r="M183" s="230">
        <f>G183*(1+L183/100)</f>
        <v>0</v>
      </c>
      <c r="N183" s="229">
        <v>0</v>
      </c>
      <c r="O183" s="229">
        <f>ROUND(E183*N183,2)</f>
        <v>0</v>
      </c>
      <c r="P183" s="229">
        <v>0</v>
      </c>
      <c r="Q183" s="229">
        <f>ROUND(E183*P183,2)</f>
        <v>0</v>
      </c>
      <c r="R183" s="230"/>
      <c r="S183" s="230" t="s">
        <v>141</v>
      </c>
      <c r="T183" s="230" t="s">
        <v>142</v>
      </c>
      <c r="U183" s="230">
        <v>0.222</v>
      </c>
      <c r="V183" s="230">
        <f>ROUND(E183*U183,2)</f>
        <v>50.57</v>
      </c>
      <c r="W183" s="230"/>
      <c r="X183" s="230" t="s">
        <v>143</v>
      </c>
      <c r="Y183" s="230" t="s">
        <v>144</v>
      </c>
      <c r="Z183" s="210"/>
      <c r="AA183" s="210"/>
      <c r="AB183" s="210"/>
      <c r="AC183" s="210"/>
      <c r="AD183" s="210"/>
      <c r="AE183" s="210"/>
      <c r="AF183" s="210"/>
      <c r="AG183" s="210" t="s">
        <v>145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ht="31.2" outlineLevel="2" x14ac:dyDescent="0.25">
      <c r="A184" s="227"/>
      <c r="B184" s="228"/>
      <c r="C184" s="264" t="s">
        <v>231</v>
      </c>
      <c r="D184" s="253"/>
      <c r="E184" s="253"/>
      <c r="F184" s="253"/>
      <c r="G184" s="253"/>
      <c r="H184" s="230"/>
      <c r="I184" s="230"/>
      <c r="J184" s="230"/>
      <c r="K184" s="230"/>
      <c r="L184" s="230"/>
      <c r="M184" s="230"/>
      <c r="N184" s="229"/>
      <c r="O184" s="229"/>
      <c r="P184" s="229"/>
      <c r="Q184" s="229"/>
      <c r="R184" s="230"/>
      <c r="S184" s="230"/>
      <c r="T184" s="230"/>
      <c r="U184" s="230"/>
      <c r="V184" s="230"/>
      <c r="W184" s="230"/>
      <c r="X184" s="230"/>
      <c r="Y184" s="230"/>
      <c r="Z184" s="210"/>
      <c r="AA184" s="210"/>
      <c r="AB184" s="210"/>
      <c r="AC184" s="210"/>
      <c r="AD184" s="210"/>
      <c r="AE184" s="210"/>
      <c r="AF184" s="210"/>
      <c r="AG184" s="210" t="s">
        <v>147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54" t="str">
        <f>C184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5">
      <c r="A185" s="227"/>
      <c r="B185" s="228"/>
      <c r="C185" s="266" t="s">
        <v>232</v>
      </c>
      <c r="D185" s="234"/>
      <c r="E185" s="235"/>
      <c r="F185" s="230"/>
      <c r="G185" s="230"/>
      <c r="H185" s="230"/>
      <c r="I185" s="230"/>
      <c r="J185" s="230"/>
      <c r="K185" s="230"/>
      <c r="L185" s="230"/>
      <c r="M185" s="230"/>
      <c r="N185" s="229"/>
      <c r="O185" s="229"/>
      <c r="P185" s="229"/>
      <c r="Q185" s="229"/>
      <c r="R185" s="230"/>
      <c r="S185" s="230"/>
      <c r="T185" s="230"/>
      <c r="U185" s="230"/>
      <c r="V185" s="230"/>
      <c r="W185" s="230"/>
      <c r="X185" s="230"/>
      <c r="Y185" s="230"/>
      <c r="Z185" s="210"/>
      <c r="AA185" s="210"/>
      <c r="AB185" s="210"/>
      <c r="AC185" s="210"/>
      <c r="AD185" s="210"/>
      <c r="AE185" s="210"/>
      <c r="AF185" s="210"/>
      <c r="AG185" s="210" t="s">
        <v>149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3" x14ac:dyDescent="0.25">
      <c r="A186" s="227"/>
      <c r="B186" s="228"/>
      <c r="C186" s="267" t="s">
        <v>233</v>
      </c>
      <c r="D186" s="234"/>
      <c r="E186" s="235"/>
      <c r="F186" s="230"/>
      <c r="G186" s="230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30"/>
      <c r="Z186" s="210"/>
      <c r="AA186" s="210"/>
      <c r="AB186" s="210"/>
      <c r="AC186" s="210"/>
      <c r="AD186" s="210"/>
      <c r="AE186" s="210"/>
      <c r="AF186" s="210"/>
      <c r="AG186" s="210" t="s">
        <v>149</v>
      </c>
      <c r="AH186" s="210">
        <v>2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25">
      <c r="A187" s="227"/>
      <c r="B187" s="228"/>
      <c r="C187" s="267" t="s">
        <v>234</v>
      </c>
      <c r="D187" s="234"/>
      <c r="E187" s="235"/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149</v>
      </c>
      <c r="AH187" s="210">
        <v>2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25">
      <c r="A188" s="227"/>
      <c r="B188" s="228"/>
      <c r="C188" s="267" t="s">
        <v>235</v>
      </c>
      <c r="D188" s="234"/>
      <c r="E188" s="235">
        <v>42.06</v>
      </c>
      <c r="F188" s="230"/>
      <c r="G188" s="230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30"/>
      <c r="Z188" s="210"/>
      <c r="AA188" s="210"/>
      <c r="AB188" s="210"/>
      <c r="AC188" s="210"/>
      <c r="AD188" s="210"/>
      <c r="AE188" s="210"/>
      <c r="AF188" s="210"/>
      <c r="AG188" s="210" t="s">
        <v>149</v>
      </c>
      <c r="AH188" s="210">
        <v>2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5">
      <c r="A189" s="227"/>
      <c r="B189" s="228"/>
      <c r="C189" s="267" t="s">
        <v>236</v>
      </c>
      <c r="D189" s="234"/>
      <c r="E189" s="235">
        <v>9.01</v>
      </c>
      <c r="F189" s="230"/>
      <c r="G189" s="230"/>
      <c r="H189" s="230"/>
      <c r="I189" s="230"/>
      <c r="J189" s="230"/>
      <c r="K189" s="230"/>
      <c r="L189" s="230"/>
      <c r="M189" s="230"/>
      <c r="N189" s="229"/>
      <c r="O189" s="229"/>
      <c r="P189" s="229"/>
      <c r="Q189" s="229"/>
      <c r="R189" s="230"/>
      <c r="S189" s="230"/>
      <c r="T189" s="230"/>
      <c r="U189" s="230"/>
      <c r="V189" s="230"/>
      <c r="W189" s="230"/>
      <c r="X189" s="230"/>
      <c r="Y189" s="230"/>
      <c r="Z189" s="210"/>
      <c r="AA189" s="210"/>
      <c r="AB189" s="210"/>
      <c r="AC189" s="210"/>
      <c r="AD189" s="210"/>
      <c r="AE189" s="210"/>
      <c r="AF189" s="210"/>
      <c r="AG189" s="210" t="s">
        <v>149</v>
      </c>
      <c r="AH189" s="210">
        <v>2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3" x14ac:dyDescent="0.25">
      <c r="A190" s="227"/>
      <c r="B190" s="228"/>
      <c r="C190" s="267" t="s">
        <v>237</v>
      </c>
      <c r="D190" s="234"/>
      <c r="E190" s="235"/>
      <c r="F190" s="230"/>
      <c r="G190" s="230"/>
      <c r="H190" s="230"/>
      <c r="I190" s="230"/>
      <c r="J190" s="230"/>
      <c r="K190" s="230"/>
      <c r="L190" s="230"/>
      <c r="M190" s="230"/>
      <c r="N190" s="229"/>
      <c r="O190" s="229"/>
      <c r="P190" s="229"/>
      <c r="Q190" s="229"/>
      <c r="R190" s="230"/>
      <c r="S190" s="230"/>
      <c r="T190" s="230"/>
      <c r="U190" s="230"/>
      <c r="V190" s="230"/>
      <c r="W190" s="230"/>
      <c r="X190" s="230"/>
      <c r="Y190" s="230"/>
      <c r="Z190" s="210"/>
      <c r="AA190" s="210"/>
      <c r="AB190" s="210"/>
      <c r="AC190" s="210"/>
      <c r="AD190" s="210"/>
      <c r="AE190" s="210"/>
      <c r="AF190" s="210"/>
      <c r="AG190" s="210" t="s">
        <v>149</v>
      </c>
      <c r="AH190" s="210">
        <v>2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ht="20.399999999999999" outlineLevel="3" x14ac:dyDescent="0.25">
      <c r="A191" s="227"/>
      <c r="B191" s="228"/>
      <c r="C191" s="267" t="s">
        <v>238</v>
      </c>
      <c r="D191" s="234"/>
      <c r="E191" s="235">
        <v>106.09</v>
      </c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149</v>
      </c>
      <c r="AH191" s="210">
        <v>2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5">
      <c r="A192" s="227"/>
      <c r="B192" s="228"/>
      <c r="C192" s="267" t="s">
        <v>239</v>
      </c>
      <c r="D192" s="234"/>
      <c r="E192" s="235"/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149</v>
      </c>
      <c r="AH192" s="210">
        <v>2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ht="20.399999999999999" outlineLevel="3" x14ac:dyDescent="0.25">
      <c r="A193" s="227"/>
      <c r="B193" s="228"/>
      <c r="C193" s="267" t="s">
        <v>240</v>
      </c>
      <c r="D193" s="234"/>
      <c r="E193" s="235">
        <v>40.22</v>
      </c>
      <c r="F193" s="230"/>
      <c r="G193" s="230"/>
      <c r="H193" s="230"/>
      <c r="I193" s="230"/>
      <c r="J193" s="230"/>
      <c r="K193" s="230"/>
      <c r="L193" s="230"/>
      <c r="M193" s="230"/>
      <c r="N193" s="229"/>
      <c r="O193" s="229"/>
      <c r="P193" s="229"/>
      <c r="Q193" s="229"/>
      <c r="R193" s="230"/>
      <c r="S193" s="230"/>
      <c r="T193" s="230"/>
      <c r="U193" s="230"/>
      <c r="V193" s="230"/>
      <c r="W193" s="230"/>
      <c r="X193" s="230"/>
      <c r="Y193" s="230"/>
      <c r="Z193" s="210"/>
      <c r="AA193" s="210"/>
      <c r="AB193" s="210"/>
      <c r="AC193" s="210"/>
      <c r="AD193" s="210"/>
      <c r="AE193" s="210"/>
      <c r="AF193" s="210"/>
      <c r="AG193" s="210" t="s">
        <v>149</v>
      </c>
      <c r="AH193" s="210">
        <v>2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25">
      <c r="A194" s="227"/>
      <c r="B194" s="228"/>
      <c r="C194" s="267" t="s">
        <v>241</v>
      </c>
      <c r="D194" s="234"/>
      <c r="E194" s="235"/>
      <c r="F194" s="230"/>
      <c r="G194" s="230"/>
      <c r="H194" s="230"/>
      <c r="I194" s="230"/>
      <c r="J194" s="230"/>
      <c r="K194" s="230"/>
      <c r="L194" s="230"/>
      <c r="M194" s="230"/>
      <c r="N194" s="229"/>
      <c r="O194" s="229"/>
      <c r="P194" s="229"/>
      <c r="Q194" s="229"/>
      <c r="R194" s="230"/>
      <c r="S194" s="230"/>
      <c r="T194" s="230"/>
      <c r="U194" s="230"/>
      <c r="V194" s="230"/>
      <c r="W194" s="230"/>
      <c r="X194" s="230"/>
      <c r="Y194" s="230"/>
      <c r="Z194" s="210"/>
      <c r="AA194" s="210"/>
      <c r="AB194" s="210"/>
      <c r="AC194" s="210"/>
      <c r="AD194" s="210"/>
      <c r="AE194" s="210"/>
      <c r="AF194" s="210"/>
      <c r="AG194" s="210" t="s">
        <v>149</v>
      </c>
      <c r="AH194" s="210">
        <v>2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5">
      <c r="A195" s="227"/>
      <c r="B195" s="228"/>
      <c r="C195" s="267" t="s">
        <v>234</v>
      </c>
      <c r="D195" s="234"/>
      <c r="E195" s="235"/>
      <c r="F195" s="230"/>
      <c r="G195" s="230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30"/>
      <c r="Z195" s="210"/>
      <c r="AA195" s="210"/>
      <c r="AB195" s="210"/>
      <c r="AC195" s="210"/>
      <c r="AD195" s="210"/>
      <c r="AE195" s="210"/>
      <c r="AF195" s="210"/>
      <c r="AG195" s="210" t="s">
        <v>149</v>
      </c>
      <c r="AH195" s="210">
        <v>2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ht="20.399999999999999" outlineLevel="3" x14ac:dyDescent="0.25">
      <c r="A196" s="227"/>
      <c r="B196" s="228"/>
      <c r="C196" s="267" t="s">
        <v>242</v>
      </c>
      <c r="D196" s="234"/>
      <c r="E196" s="235">
        <v>509.58</v>
      </c>
      <c r="F196" s="230"/>
      <c r="G196" s="230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149</v>
      </c>
      <c r="AH196" s="210">
        <v>2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ht="20.399999999999999" outlineLevel="3" x14ac:dyDescent="0.25">
      <c r="A197" s="227"/>
      <c r="B197" s="228"/>
      <c r="C197" s="267" t="s">
        <v>243</v>
      </c>
      <c r="D197" s="234"/>
      <c r="E197" s="235">
        <v>45.3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149</v>
      </c>
      <c r="AH197" s="210">
        <v>2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5">
      <c r="A198" s="227"/>
      <c r="B198" s="228"/>
      <c r="C198" s="267" t="s">
        <v>237</v>
      </c>
      <c r="D198" s="234"/>
      <c r="E198" s="235"/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149</v>
      </c>
      <c r="AH198" s="210">
        <v>2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5">
      <c r="A199" s="227"/>
      <c r="B199" s="228"/>
      <c r="C199" s="267" t="s">
        <v>244</v>
      </c>
      <c r="D199" s="234"/>
      <c r="E199" s="235">
        <v>55.24</v>
      </c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30"/>
      <c r="Z199" s="210"/>
      <c r="AA199" s="210"/>
      <c r="AB199" s="210"/>
      <c r="AC199" s="210"/>
      <c r="AD199" s="210"/>
      <c r="AE199" s="210"/>
      <c r="AF199" s="210"/>
      <c r="AG199" s="210" t="s">
        <v>149</v>
      </c>
      <c r="AH199" s="210">
        <v>2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25">
      <c r="A200" s="227"/>
      <c r="B200" s="228"/>
      <c r="C200" s="267" t="s">
        <v>245</v>
      </c>
      <c r="D200" s="234"/>
      <c r="E200" s="235"/>
      <c r="F200" s="230"/>
      <c r="G200" s="230"/>
      <c r="H200" s="230"/>
      <c r="I200" s="230"/>
      <c r="J200" s="230"/>
      <c r="K200" s="230"/>
      <c r="L200" s="230"/>
      <c r="M200" s="230"/>
      <c r="N200" s="229"/>
      <c r="O200" s="229"/>
      <c r="P200" s="229"/>
      <c r="Q200" s="229"/>
      <c r="R200" s="230"/>
      <c r="S200" s="230"/>
      <c r="T200" s="230"/>
      <c r="U200" s="230"/>
      <c r="V200" s="230"/>
      <c r="W200" s="230"/>
      <c r="X200" s="230"/>
      <c r="Y200" s="230"/>
      <c r="Z200" s="210"/>
      <c r="AA200" s="210"/>
      <c r="AB200" s="210"/>
      <c r="AC200" s="210"/>
      <c r="AD200" s="210"/>
      <c r="AE200" s="210"/>
      <c r="AF200" s="210"/>
      <c r="AG200" s="210" t="s">
        <v>149</v>
      </c>
      <c r="AH200" s="210">
        <v>2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5">
      <c r="A201" s="227"/>
      <c r="B201" s="228"/>
      <c r="C201" s="267" t="s">
        <v>246</v>
      </c>
      <c r="D201" s="234"/>
      <c r="E201" s="235"/>
      <c r="F201" s="230"/>
      <c r="G201" s="230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149</v>
      </c>
      <c r="AH201" s="210">
        <v>2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ht="20.399999999999999" outlineLevel="3" x14ac:dyDescent="0.25">
      <c r="A202" s="227"/>
      <c r="B202" s="228"/>
      <c r="C202" s="267" t="s">
        <v>247</v>
      </c>
      <c r="D202" s="234"/>
      <c r="E202" s="235">
        <v>145.75</v>
      </c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30"/>
      <c r="Z202" s="210"/>
      <c r="AA202" s="210"/>
      <c r="AB202" s="210"/>
      <c r="AC202" s="210"/>
      <c r="AD202" s="210"/>
      <c r="AE202" s="210"/>
      <c r="AF202" s="210"/>
      <c r="AG202" s="210" t="s">
        <v>149</v>
      </c>
      <c r="AH202" s="210">
        <v>2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3" x14ac:dyDescent="0.25">
      <c r="A203" s="227"/>
      <c r="B203" s="228"/>
      <c r="C203" s="267" t="s">
        <v>248</v>
      </c>
      <c r="D203" s="234"/>
      <c r="E203" s="235"/>
      <c r="F203" s="230"/>
      <c r="G203" s="230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149</v>
      </c>
      <c r="AH203" s="210">
        <v>2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5">
      <c r="A204" s="227"/>
      <c r="B204" s="228"/>
      <c r="C204" s="267" t="s">
        <v>234</v>
      </c>
      <c r="D204" s="234"/>
      <c r="E204" s="235"/>
      <c r="F204" s="230"/>
      <c r="G204" s="230"/>
      <c r="H204" s="230"/>
      <c r="I204" s="230"/>
      <c r="J204" s="230"/>
      <c r="K204" s="230"/>
      <c r="L204" s="230"/>
      <c r="M204" s="230"/>
      <c r="N204" s="229"/>
      <c r="O204" s="229"/>
      <c r="P204" s="229"/>
      <c r="Q204" s="229"/>
      <c r="R204" s="230"/>
      <c r="S204" s="230"/>
      <c r="T204" s="230"/>
      <c r="U204" s="230"/>
      <c r="V204" s="230"/>
      <c r="W204" s="230"/>
      <c r="X204" s="230"/>
      <c r="Y204" s="230"/>
      <c r="Z204" s="210"/>
      <c r="AA204" s="210"/>
      <c r="AB204" s="210"/>
      <c r="AC204" s="210"/>
      <c r="AD204" s="210"/>
      <c r="AE204" s="210"/>
      <c r="AF204" s="210"/>
      <c r="AG204" s="210" t="s">
        <v>149</v>
      </c>
      <c r="AH204" s="210">
        <v>2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5">
      <c r="A205" s="227"/>
      <c r="B205" s="228"/>
      <c r="C205" s="267" t="s">
        <v>249</v>
      </c>
      <c r="D205" s="234"/>
      <c r="E205" s="235">
        <v>21.66</v>
      </c>
      <c r="F205" s="230"/>
      <c r="G205" s="230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149</v>
      </c>
      <c r="AH205" s="210">
        <v>2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5">
      <c r="A206" s="227"/>
      <c r="B206" s="228"/>
      <c r="C206" s="267" t="s">
        <v>250</v>
      </c>
      <c r="D206" s="234"/>
      <c r="E206" s="235">
        <v>23.16</v>
      </c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149</v>
      </c>
      <c r="AH206" s="210">
        <v>2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5">
      <c r="A207" s="227"/>
      <c r="B207" s="228"/>
      <c r="C207" s="267" t="s">
        <v>239</v>
      </c>
      <c r="D207" s="234"/>
      <c r="E207" s="235"/>
      <c r="F207" s="230"/>
      <c r="G207" s="230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30"/>
      <c r="Z207" s="210"/>
      <c r="AA207" s="210"/>
      <c r="AB207" s="210"/>
      <c r="AC207" s="210"/>
      <c r="AD207" s="210"/>
      <c r="AE207" s="210"/>
      <c r="AF207" s="210"/>
      <c r="AG207" s="210" t="s">
        <v>149</v>
      </c>
      <c r="AH207" s="210">
        <v>2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5">
      <c r="A208" s="227"/>
      <c r="B208" s="228"/>
      <c r="C208" s="267" t="s">
        <v>251</v>
      </c>
      <c r="D208" s="234"/>
      <c r="E208" s="235">
        <v>6.86</v>
      </c>
      <c r="F208" s="230"/>
      <c r="G208" s="230"/>
      <c r="H208" s="230"/>
      <c r="I208" s="230"/>
      <c r="J208" s="230"/>
      <c r="K208" s="230"/>
      <c r="L208" s="230"/>
      <c r="M208" s="230"/>
      <c r="N208" s="229"/>
      <c r="O208" s="229"/>
      <c r="P208" s="229"/>
      <c r="Q208" s="229"/>
      <c r="R208" s="230"/>
      <c r="S208" s="230"/>
      <c r="T208" s="230"/>
      <c r="U208" s="230"/>
      <c r="V208" s="230"/>
      <c r="W208" s="230"/>
      <c r="X208" s="230"/>
      <c r="Y208" s="230"/>
      <c r="Z208" s="210"/>
      <c r="AA208" s="210"/>
      <c r="AB208" s="210"/>
      <c r="AC208" s="210"/>
      <c r="AD208" s="210"/>
      <c r="AE208" s="210"/>
      <c r="AF208" s="210"/>
      <c r="AG208" s="210" t="s">
        <v>149</v>
      </c>
      <c r="AH208" s="210">
        <v>2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5">
      <c r="A209" s="227"/>
      <c r="B209" s="228"/>
      <c r="C209" s="267" t="s">
        <v>246</v>
      </c>
      <c r="D209" s="234"/>
      <c r="E209" s="235"/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149</v>
      </c>
      <c r="AH209" s="210">
        <v>2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5">
      <c r="A210" s="227"/>
      <c r="B210" s="228"/>
      <c r="C210" s="267" t="s">
        <v>252</v>
      </c>
      <c r="D210" s="234"/>
      <c r="E210" s="235">
        <v>21.88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149</v>
      </c>
      <c r="AH210" s="210">
        <v>2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5">
      <c r="A211" s="227"/>
      <c r="B211" s="228"/>
      <c r="C211" s="267" t="s">
        <v>253</v>
      </c>
      <c r="D211" s="234"/>
      <c r="E211" s="235"/>
      <c r="F211" s="230"/>
      <c r="G211" s="230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30"/>
      <c r="Z211" s="210"/>
      <c r="AA211" s="210"/>
      <c r="AB211" s="210"/>
      <c r="AC211" s="210"/>
      <c r="AD211" s="210"/>
      <c r="AE211" s="210"/>
      <c r="AF211" s="210"/>
      <c r="AG211" s="210" t="s">
        <v>149</v>
      </c>
      <c r="AH211" s="210">
        <v>2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5">
      <c r="A212" s="227"/>
      <c r="B212" s="228"/>
      <c r="C212" s="267" t="s">
        <v>234</v>
      </c>
      <c r="D212" s="234"/>
      <c r="E212" s="235"/>
      <c r="F212" s="230"/>
      <c r="G212" s="230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149</v>
      </c>
      <c r="AH212" s="210">
        <v>2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5">
      <c r="A213" s="227"/>
      <c r="B213" s="228"/>
      <c r="C213" s="267" t="s">
        <v>254</v>
      </c>
      <c r="D213" s="234"/>
      <c r="E213" s="235">
        <v>36.44</v>
      </c>
      <c r="F213" s="230"/>
      <c r="G213" s="230"/>
      <c r="H213" s="230"/>
      <c r="I213" s="230"/>
      <c r="J213" s="230"/>
      <c r="K213" s="230"/>
      <c r="L213" s="230"/>
      <c r="M213" s="230"/>
      <c r="N213" s="229"/>
      <c r="O213" s="229"/>
      <c r="P213" s="229"/>
      <c r="Q213" s="229"/>
      <c r="R213" s="230"/>
      <c r="S213" s="230"/>
      <c r="T213" s="230"/>
      <c r="U213" s="230"/>
      <c r="V213" s="230"/>
      <c r="W213" s="230"/>
      <c r="X213" s="230"/>
      <c r="Y213" s="230"/>
      <c r="Z213" s="210"/>
      <c r="AA213" s="210"/>
      <c r="AB213" s="210"/>
      <c r="AC213" s="210"/>
      <c r="AD213" s="210"/>
      <c r="AE213" s="210"/>
      <c r="AF213" s="210"/>
      <c r="AG213" s="210" t="s">
        <v>149</v>
      </c>
      <c r="AH213" s="210">
        <v>2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5">
      <c r="A214" s="227"/>
      <c r="B214" s="228"/>
      <c r="C214" s="267" t="s">
        <v>255</v>
      </c>
      <c r="D214" s="234"/>
      <c r="E214" s="235"/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149</v>
      </c>
      <c r="AH214" s="210">
        <v>2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5">
      <c r="A215" s="227"/>
      <c r="B215" s="228"/>
      <c r="C215" s="267" t="s">
        <v>256</v>
      </c>
      <c r="D215" s="234"/>
      <c r="E215" s="235"/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149</v>
      </c>
      <c r="AH215" s="210">
        <v>2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5">
      <c r="A216" s="227"/>
      <c r="B216" s="228"/>
      <c r="C216" s="267" t="s">
        <v>257</v>
      </c>
      <c r="D216" s="234"/>
      <c r="E216" s="235">
        <v>13.1</v>
      </c>
      <c r="F216" s="230"/>
      <c r="G216" s="230"/>
      <c r="H216" s="230"/>
      <c r="I216" s="230"/>
      <c r="J216" s="230"/>
      <c r="K216" s="230"/>
      <c r="L216" s="230"/>
      <c r="M216" s="230"/>
      <c r="N216" s="229"/>
      <c r="O216" s="229"/>
      <c r="P216" s="229"/>
      <c r="Q216" s="229"/>
      <c r="R216" s="230"/>
      <c r="S216" s="230"/>
      <c r="T216" s="230"/>
      <c r="U216" s="230"/>
      <c r="V216" s="230"/>
      <c r="W216" s="230"/>
      <c r="X216" s="230"/>
      <c r="Y216" s="230"/>
      <c r="Z216" s="210"/>
      <c r="AA216" s="210"/>
      <c r="AB216" s="210"/>
      <c r="AC216" s="210"/>
      <c r="AD216" s="210"/>
      <c r="AE216" s="210"/>
      <c r="AF216" s="210"/>
      <c r="AG216" s="210" t="s">
        <v>149</v>
      </c>
      <c r="AH216" s="210">
        <v>2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5">
      <c r="A217" s="227"/>
      <c r="B217" s="228"/>
      <c r="C217" s="267" t="s">
        <v>258</v>
      </c>
      <c r="D217" s="234"/>
      <c r="E217" s="235"/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149</v>
      </c>
      <c r="AH217" s="210">
        <v>2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25">
      <c r="A218" s="227"/>
      <c r="B218" s="228"/>
      <c r="C218" s="267" t="s">
        <v>234</v>
      </c>
      <c r="D218" s="234"/>
      <c r="E218" s="235"/>
      <c r="F218" s="230"/>
      <c r="G218" s="230"/>
      <c r="H218" s="230"/>
      <c r="I218" s="230"/>
      <c r="J218" s="230"/>
      <c r="K218" s="230"/>
      <c r="L218" s="230"/>
      <c r="M218" s="230"/>
      <c r="N218" s="229"/>
      <c r="O218" s="229"/>
      <c r="P218" s="229"/>
      <c r="Q218" s="229"/>
      <c r="R218" s="230"/>
      <c r="S218" s="230"/>
      <c r="T218" s="230"/>
      <c r="U218" s="230"/>
      <c r="V218" s="230"/>
      <c r="W218" s="230"/>
      <c r="X218" s="230"/>
      <c r="Y218" s="230"/>
      <c r="Z218" s="210"/>
      <c r="AA218" s="210"/>
      <c r="AB218" s="210"/>
      <c r="AC218" s="210"/>
      <c r="AD218" s="210"/>
      <c r="AE218" s="210"/>
      <c r="AF218" s="210"/>
      <c r="AG218" s="210" t="s">
        <v>149</v>
      </c>
      <c r="AH218" s="210">
        <v>2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5">
      <c r="A219" s="227"/>
      <c r="B219" s="228"/>
      <c r="C219" s="267" t="s">
        <v>259</v>
      </c>
      <c r="D219" s="234"/>
      <c r="E219" s="235">
        <v>4.62</v>
      </c>
      <c r="F219" s="230"/>
      <c r="G219" s="230"/>
      <c r="H219" s="230"/>
      <c r="I219" s="230"/>
      <c r="J219" s="230"/>
      <c r="K219" s="230"/>
      <c r="L219" s="230"/>
      <c r="M219" s="230"/>
      <c r="N219" s="229"/>
      <c r="O219" s="229"/>
      <c r="P219" s="229"/>
      <c r="Q219" s="229"/>
      <c r="R219" s="230"/>
      <c r="S219" s="230"/>
      <c r="T219" s="230"/>
      <c r="U219" s="230"/>
      <c r="V219" s="230"/>
      <c r="W219" s="230"/>
      <c r="X219" s="230"/>
      <c r="Y219" s="230"/>
      <c r="Z219" s="210"/>
      <c r="AA219" s="210"/>
      <c r="AB219" s="210"/>
      <c r="AC219" s="210"/>
      <c r="AD219" s="210"/>
      <c r="AE219" s="210"/>
      <c r="AF219" s="210"/>
      <c r="AG219" s="210" t="s">
        <v>149</v>
      </c>
      <c r="AH219" s="210">
        <v>2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5">
      <c r="A220" s="227"/>
      <c r="B220" s="228"/>
      <c r="C220" s="267" t="s">
        <v>260</v>
      </c>
      <c r="D220" s="234"/>
      <c r="E220" s="235">
        <v>39.36</v>
      </c>
      <c r="F220" s="230"/>
      <c r="G220" s="230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149</v>
      </c>
      <c r="AH220" s="210">
        <v>2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5">
      <c r="A221" s="227"/>
      <c r="B221" s="228"/>
      <c r="C221" s="267" t="s">
        <v>261</v>
      </c>
      <c r="D221" s="234"/>
      <c r="E221" s="235"/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149</v>
      </c>
      <c r="AH221" s="210">
        <v>2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5">
      <c r="A222" s="227"/>
      <c r="B222" s="228"/>
      <c r="C222" s="267" t="s">
        <v>262</v>
      </c>
      <c r="D222" s="234"/>
      <c r="E222" s="235">
        <v>18.600000000000001</v>
      </c>
      <c r="F222" s="230"/>
      <c r="G222" s="23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149</v>
      </c>
      <c r="AH222" s="210">
        <v>2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5">
      <c r="A223" s="227"/>
      <c r="B223" s="228"/>
      <c r="C223" s="266" t="s">
        <v>263</v>
      </c>
      <c r="D223" s="234"/>
      <c r="E223" s="235"/>
      <c r="F223" s="230"/>
      <c r="G223" s="230"/>
      <c r="H223" s="230"/>
      <c r="I223" s="230"/>
      <c r="J223" s="230"/>
      <c r="K223" s="230"/>
      <c r="L223" s="230"/>
      <c r="M223" s="230"/>
      <c r="N223" s="229"/>
      <c r="O223" s="229"/>
      <c r="P223" s="229"/>
      <c r="Q223" s="229"/>
      <c r="R223" s="230"/>
      <c r="S223" s="230"/>
      <c r="T223" s="230"/>
      <c r="U223" s="230"/>
      <c r="V223" s="230"/>
      <c r="W223" s="230"/>
      <c r="X223" s="230"/>
      <c r="Y223" s="230"/>
      <c r="Z223" s="210"/>
      <c r="AA223" s="210"/>
      <c r="AB223" s="210"/>
      <c r="AC223" s="210"/>
      <c r="AD223" s="210"/>
      <c r="AE223" s="210"/>
      <c r="AF223" s="210"/>
      <c r="AG223" s="210" t="s">
        <v>149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5">
      <c r="A224" s="227"/>
      <c r="B224" s="228"/>
      <c r="C224" s="265" t="s">
        <v>264</v>
      </c>
      <c r="D224" s="232"/>
      <c r="E224" s="233">
        <v>227.79</v>
      </c>
      <c r="F224" s="230"/>
      <c r="G224" s="230"/>
      <c r="H224" s="230"/>
      <c r="I224" s="230"/>
      <c r="J224" s="230"/>
      <c r="K224" s="230"/>
      <c r="L224" s="230"/>
      <c r="M224" s="230"/>
      <c r="N224" s="229"/>
      <c r="O224" s="229"/>
      <c r="P224" s="229"/>
      <c r="Q224" s="229"/>
      <c r="R224" s="230"/>
      <c r="S224" s="230"/>
      <c r="T224" s="230"/>
      <c r="U224" s="230"/>
      <c r="V224" s="230"/>
      <c r="W224" s="230"/>
      <c r="X224" s="230"/>
      <c r="Y224" s="230"/>
      <c r="Z224" s="210"/>
      <c r="AA224" s="210"/>
      <c r="AB224" s="210"/>
      <c r="AC224" s="210"/>
      <c r="AD224" s="210"/>
      <c r="AE224" s="210"/>
      <c r="AF224" s="210"/>
      <c r="AG224" s="210" t="s">
        <v>149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ht="20.399999999999999" outlineLevel="1" x14ac:dyDescent="0.25">
      <c r="A225" s="247">
        <v>25</v>
      </c>
      <c r="B225" s="248" t="s">
        <v>270</v>
      </c>
      <c r="C225" s="263" t="s">
        <v>271</v>
      </c>
      <c r="D225" s="249" t="s">
        <v>140</v>
      </c>
      <c r="E225" s="250">
        <v>2074.3000000000002</v>
      </c>
      <c r="F225" s="251"/>
      <c r="G225" s="252">
        <f>ROUND(E225*F225,2)</f>
        <v>0</v>
      </c>
      <c r="H225" s="231"/>
      <c r="I225" s="230">
        <f>ROUND(E225*H225,2)</f>
        <v>0</v>
      </c>
      <c r="J225" s="231"/>
      <c r="K225" s="230">
        <f>ROUND(E225*J225,2)</f>
        <v>0</v>
      </c>
      <c r="L225" s="230">
        <v>21</v>
      </c>
      <c r="M225" s="230">
        <f>G225*(1+L225/100)</f>
        <v>0</v>
      </c>
      <c r="N225" s="229">
        <v>8.4999999999999995E-4</v>
      </c>
      <c r="O225" s="229">
        <f>ROUND(E225*N225,2)</f>
        <v>1.76</v>
      </c>
      <c r="P225" s="229">
        <v>0</v>
      </c>
      <c r="Q225" s="229">
        <f>ROUND(E225*P225,2)</f>
        <v>0</v>
      </c>
      <c r="R225" s="230"/>
      <c r="S225" s="230" t="s">
        <v>141</v>
      </c>
      <c r="T225" s="230" t="s">
        <v>142</v>
      </c>
      <c r="U225" s="230">
        <v>0.47899999999999998</v>
      </c>
      <c r="V225" s="230">
        <f>ROUND(E225*U225,2)</f>
        <v>993.59</v>
      </c>
      <c r="W225" s="230"/>
      <c r="X225" s="230" t="s">
        <v>143</v>
      </c>
      <c r="Y225" s="230" t="s">
        <v>144</v>
      </c>
      <c r="Z225" s="210"/>
      <c r="AA225" s="210"/>
      <c r="AB225" s="210"/>
      <c r="AC225" s="210"/>
      <c r="AD225" s="210"/>
      <c r="AE225" s="210"/>
      <c r="AF225" s="210"/>
      <c r="AG225" s="210" t="s">
        <v>145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5">
      <c r="A226" s="227"/>
      <c r="B226" s="228"/>
      <c r="C226" s="264" t="s">
        <v>272</v>
      </c>
      <c r="D226" s="253"/>
      <c r="E226" s="253"/>
      <c r="F226" s="253"/>
      <c r="G226" s="253"/>
      <c r="H226" s="230"/>
      <c r="I226" s="230"/>
      <c r="J226" s="230"/>
      <c r="K226" s="230"/>
      <c r="L226" s="230"/>
      <c r="M226" s="230"/>
      <c r="N226" s="229"/>
      <c r="O226" s="229"/>
      <c r="P226" s="229"/>
      <c r="Q226" s="229"/>
      <c r="R226" s="230"/>
      <c r="S226" s="230"/>
      <c r="T226" s="230"/>
      <c r="U226" s="230"/>
      <c r="V226" s="230"/>
      <c r="W226" s="230"/>
      <c r="X226" s="230"/>
      <c r="Y226" s="230"/>
      <c r="Z226" s="210"/>
      <c r="AA226" s="210"/>
      <c r="AB226" s="210"/>
      <c r="AC226" s="210"/>
      <c r="AD226" s="210"/>
      <c r="AE226" s="210"/>
      <c r="AF226" s="210"/>
      <c r="AG226" s="210" t="s">
        <v>147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2" x14ac:dyDescent="0.25">
      <c r="A227" s="227"/>
      <c r="B227" s="228"/>
      <c r="C227" s="265" t="s">
        <v>273</v>
      </c>
      <c r="D227" s="232"/>
      <c r="E227" s="233"/>
      <c r="F227" s="230"/>
      <c r="G227" s="230"/>
      <c r="H227" s="230"/>
      <c r="I227" s="230"/>
      <c r="J227" s="230"/>
      <c r="K227" s="230"/>
      <c r="L227" s="230"/>
      <c r="M227" s="230"/>
      <c r="N227" s="229"/>
      <c r="O227" s="229"/>
      <c r="P227" s="229"/>
      <c r="Q227" s="229"/>
      <c r="R227" s="230"/>
      <c r="S227" s="230"/>
      <c r="T227" s="230"/>
      <c r="U227" s="230"/>
      <c r="V227" s="230"/>
      <c r="W227" s="230"/>
      <c r="X227" s="230"/>
      <c r="Y227" s="230"/>
      <c r="Z227" s="210"/>
      <c r="AA227" s="210"/>
      <c r="AB227" s="210"/>
      <c r="AC227" s="210"/>
      <c r="AD227" s="210"/>
      <c r="AE227" s="210"/>
      <c r="AF227" s="210"/>
      <c r="AG227" s="210" t="s">
        <v>149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5">
      <c r="A228" s="227"/>
      <c r="B228" s="228"/>
      <c r="C228" s="265" t="s">
        <v>274</v>
      </c>
      <c r="D228" s="232"/>
      <c r="E228" s="233"/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149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5">
      <c r="A229" s="227"/>
      <c r="B229" s="228"/>
      <c r="C229" s="265" t="s">
        <v>275</v>
      </c>
      <c r="D229" s="232"/>
      <c r="E229" s="233">
        <v>77</v>
      </c>
      <c r="F229" s="230"/>
      <c r="G229" s="230"/>
      <c r="H229" s="230"/>
      <c r="I229" s="230"/>
      <c r="J229" s="230"/>
      <c r="K229" s="230"/>
      <c r="L229" s="230"/>
      <c r="M229" s="230"/>
      <c r="N229" s="229"/>
      <c r="O229" s="229"/>
      <c r="P229" s="229"/>
      <c r="Q229" s="229"/>
      <c r="R229" s="230"/>
      <c r="S229" s="230"/>
      <c r="T229" s="230"/>
      <c r="U229" s="230"/>
      <c r="V229" s="230"/>
      <c r="W229" s="230"/>
      <c r="X229" s="230"/>
      <c r="Y229" s="230"/>
      <c r="Z229" s="210"/>
      <c r="AA229" s="210"/>
      <c r="AB229" s="210"/>
      <c r="AC229" s="210"/>
      <c r="AD229" s="210"/>
      <c r="AE229" s="210"/>
      <c r="AF229" s="210"/>
      <c r="AG229" s="210" t="s">
        <v>149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5">
      <c r="A230" s="227"/>
      <c r="B230" s="228"/>
      <c r="C230" s="265" t="s">
        <v>276</v>
      </c>
      <c r="D230" s="232"/>
      <c r="E230" s="233">
        <v>16.399999999999999</v>
      </c>
      <c r="F230" s="230"/>
      <c r="G230" s="230"/>
      <c r="H230" s="230"/>
      <c r="I230" s="230"/>
      <c r="J230" s="230"/>
      <c r="K230" s="230"/>
      <c r="L230" s="230"/>
      <c r="M230" s="230"/>
      <c r="N230" s="229"/>
      <c r="O230" s="229"/>
      <c r="P230" s="229"/>
      <c r="Q230" s="229"/>
      <c r="R230" s="230"/>
      <c r="S230" s="230"/>
      <c r="T230" s="230"/>
      <c r="U230" s="230"/>
      <c r="V230" s="230"/>
      <c r="W230" s="230"/>
      <c r="X230" s="230"/>
      <c r="Y230" s="230"/>
      <c r="Z230" s="210"/>
      <c r="AA230" s="210"/>
      <c r="AB230" s="210"/>
      <c r="AC230" s="210"/>
      <c r="AD230" s="210"/>
      <c r="AE230" s="210"/>
      <c r="AF230" s="210"/>
      <c r="AG230" s="210" t="s">
        <v>149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5">
      <c r="A231" s="227"/>
      <c r="B231" s="228"/>
      <c r="C231" s="265" t="s">
        <v>277</v>
      </c>
      <c r="D231" s="232"/>
      <c r="E231" s="233"/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30"/>
      <c r="Z231" s="210"/>
      <c r="AA231" s="210"/>
      <c r="AB231" s="210"/>
      <c r="AC231" s="210"/>
      <c r="AD231" s="210"/>
      <c r="AE231" s="210"/>
      <c r="AF231" s="210"/>
      <c r="AG231" s="210" t="s">
        <v>149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5">
      <c r="A232" s="227"/>
      <c r="B232" s="228"/>
      <c r="C232" s="265" t="s">
        <v>278</v>
      </c>
      <c r="D232" s="232"/>
      <c r="E232" s="233">
        <v>202.86</v>
      </c>
      <c r="F232" s="230"/>
      <c r="G232" s="230"/>
      <c r="H232" s="230"/>
      <c r="I232" s="230"/>
      <c r="J232" s="230"/>
      <c r="K232" s="230"/>
      <c r="L232" s="230"/>
      <c r="M232" s="230"/>
      <c r="N232" s="229"/>
      <c r="O232" s="229"/>
      <c r="P232" s="229"/>
      <c r="Q232" s="229"/>
      <c r="R232" s="230"/>
      <c r="S232" s="230"/>
      <c r="T232" s="230"/>
      <c r="U232" s="230"/>
      <c r="V232" s="230"/>
      <c r="W232" s="230"/>
      <c r="X232" s="230"/>
      <c r="Y232" s="230"/>
      <c r="Z232" s="210"/>
      <c r="AA232" s="210"/>
      <c r="AB232" s="210"/>
      <c r="AC232" s="210"/>
      <c r="AD232" s="210"/>
      <c r="AE232" s="210"/>
      <c r="AF232" s="210"/>
      <c r="AG232" s="210" t="s">
        <v>149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3" x14ac:dyDescent="0.25">
      <c r="A233" s="227"/>
      <c r="B233" s="228"/>
      <c r="C233" s="265" t="s">
        <v>279</v>
      </c>
      <c r="D233" s="232"/>
      <c r="E233" s="233"/>
      <c r="F233" s="230"/>
      <c r="G233" s="230"/>
      <c r="H233" s="230"/>
      <c r="I233" s="230"/>
      <c r="J233" s="230"/>
      <c r="K233" s="230"/>
      <c r="L233" s="230"/>
      <c r="M233" s="230"/>
      <c r="N233" s="229"/>
      <c r="O233" s="229"/>
      <c r="P233" s="229"/>
      <c r="Q233" s="229"/>
      <c r="R233" s="230"/>
      <c r="S233" s="230"/>
      <c r="T233" s="230"/>
      <c r="U233" s="230"/>
      <c r="V233" s="230"/>
      <c r="W233" s="230"/>
      <c r="X233" s="230"/>
      <c r="Y233" s="230"/>
      <c r="Z233" s="210"/>
      <c r="AA233" s="210"/>
      <c r="AB233" s="210"/>
      <c r="AC233" s="210"/>
      <c r="AD233" s="210"/>
      <c r="AE233" s="210"/>
      <c r="AF233" s="210"/>
      <c r="AG233" s="210" t="s">
        <v>149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5">
      <c r="A234" s="227"/>
      <c r="B234" s="228"/>
      <c r="C234" s="265" t="s">
        <v>280</v>
      </c>
      <c r="D234" s="232"/>
      <c r="E234" s="233">
        <v>71.3</v>
      </c>
      <c r="F234" s="230"/>
      <c r="G234" s="230"/>
      <c r="H234" s="230"/>
      <c r="I234" s="230"/>
      <c r="J234" s="230"/>
      <c r="K234" s="230"/>
      <c r="L234" s="230"/>
      <c r="M234" s="230"/>
      <c r="N234" s="229"/>
      <c r="O234" s="229"/>
      <c r="P234" s="229"/>
      <c r="Q234" s="229"/>
      <c r="R234" s="230"/>
      <c r="S234" s="230"/>
      <c r="T234" s="230"/>
      <c r="U234" s="230"/>
      <c r="V234" s="230"/>
      <c r="W234" s="230"/>
      <c r="X234" s="230"/>
      <c r="Y234" s="230"/>
      <c r="Z234" s="210"/>
      <c r="AA234" s="210"/>
      <c r="AB234" s="210"/>
      <c r="AC234" s="210"/>
      <c r="AD234" s="210"/>
      <c r="AE234" s="210"/>
      <c r="AF234" s="210"/>
      <c r="AG234" s="210" t="s">
        <v>149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5">
      <c r="A235" s="227"/>
      <c r="B235" s="228"/>
      <c r="C235" s="265" t="s">
        <v>281</v>
      </c>
      <c r="D235" s="232"/>
      <c r="E235" s="233"/>
      <c r="F235" s="230"/>
      <c r="G235" s="230"/>
      <c r="H235" s="230"/>
      <c r="I235" s="230"/>
      <c r="J235" s="230"/>
      <c r="K235" s="230"/>
      <c r="L235" s="230"/>
      <c r="M235" s="230"/>
      <c r="N235" s="229"/>
      <c r="O235" s="229"/>
      <c r="P235" s="229"/>
      <c r="Q235" s="229"/>
      <c r="R235" s="230"/>
      <c r="S235" s="230"/>
      <c r="T235" s="230"/>
      <c r="U235" s="230"/>
      <c r="V235" s="230"/>
      <c r="W235" s="230"/>
      <c r="X235" s="230"/>
      <c r="Y235" s="230"/>
      <c r="Z235" s="210"/>
      <c r="AA235" s="210"/>
      <c r="AB235" s="210"/>
      <c r="AC235" s="210"/>
      <c r="AD235" s="210"/>
      <c r="AE235" s="210"/>
      <c r="AF235" s="210"/>
      <c r="AG235" s="210" t="s">
        <v>149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5">
      <c r="A236" s="227"/>
      <c r="B236" s="228"/>
      <c r="C236" s="265" t="s">
        <v>274</v>
      </c>
      <c r="D236" s="232"/>
      <c r="E236" s="233"/>
      <c r="F236" s="230"/>
      <c r="G236" s="230"/>
      <c r="H236" s="230"/>
      <c r="I236" s="230"/>
      <c r="J236" s="230"/>
      <c r="K236" s="230"/>
      <c r="L236" s="230"/>
      <c r="M236" s="230"/>
      <c r="N236" s="229"/>
      <c r="O236" s="229"/>
      <c r="P236" s="229"/>
      <c r="Q236" s="229"/>
      <c r="R236" s="230"/>
      <c r="S236" s="230"/>
      <c r="T236" s="230"/>
      <c r="U236" s="230"/>
      <c r="V236" s="230"/>
      <c r="W236" s="230"/>
      <c r="X236" s="230"/>
      <c r="Y236" s="230"/>
      <c r="Z236" s="210"/>
      <c r="AA236" s="210"/>
      <c r="AB236" s="210"/>
      <c r="AC236" s="210"/>
      <c r="AD236" s="210"/>
      <c r="AE236" s="210"/>
      <c r="AF236" s="210"/>
      <c r="AG236" s="210" t="s">
        <v>149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5">
      <c r="A237" s="227"/>
      <c r="B237" s="228"/>
      <c r="C237" s="265" t="s">
        <v>282</v>
      </c>
      <c r="D237" s="232"/>
      <c r="E237" s="233">
        <v>893.2</v>
      </c>
      <c r="F237" s="230"/>
      <c r="G237" s="230"/>
      <c r="H237" s="230"/>
      <c r="I237" s="230"/>
      <c r="J237" s="230"/>
      <c r="K237" s="230"/>
      <c r="L237" s="230"/>
      <c r="M237" s="230"/>
      <c r="N237" s="229"/>
      <c r="O237" s="229"/>
      <c r="P237" s="229"/>
      <c r="Q237" s="229"/>
      <c r="R237" s="230"/>
      <c r="S237" s="230"/>
      <c r="T237" s="230"/>
      <c r="U237" s="230"/>
      <c r="V237" s="230"/>
      <c r="W237" s="230"/>
      <c r="X237" s="230"/>
      <c r="Y237" s="230"/>
      <c r="Z237" s="210"/>
      <c r="AA237" s="210"/>
      <c r="AB237" s="210"/>
      <c r="AC237" s="210"/>
      <c r="AD237" s="210"/>
      <c r="AE237" s="210"/>
      <c r="AF237" s="210"/>
      <c r="AG237" s="210" t="s">
        <v>149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3" x14ac:dyDescent="0.25">
      <c r="A238" s="227"/>
      <c r="B238" s="228"/>
      <c r="C238" s="265" t="s">
        <v>283</v>
      </c>
      <c r="D238" s="232"/>
      <c r="E238" s="233">
        <v>90.22</v>
      </c>
      <c r="F238" s="230"/>
      <c r="G238" s="230"/>
      <c r="H238" s="230"/>
      <c r="I238" s="230"/>
      <c r="J238" s="230"/>
      <c r="K238" s="230"/>
      <c r="L238" s="230"/>
      <c r="M238" s="230"/>
      <c r="N238" s="229"/>
      <c r="O238" s="229"/>
      <c r="P238" s="229"/>
      <c r="Q238" s="229"/>
      <c r="R238" s="230"/>
      <c r="S238" s="230"/>
      <c r="T238" s="230"/>
      <c r="U238" s="230"/>
      <c r="V238" s="230"/>
      <c r="W238" s="230"/>
      <c r="X238" s="230"/>
      <c r="Y238" s="230"/>
      <c r="Z238" s="210"/>
      <c r="AA238" s="210"/>
      <c r="AB238" s="210"/>
      <c r="AC238" s="210"/>
      <c r="AD238" s="210"/>
      <c r="AE238" s="210"/>
      <c r="AF238" s="210"/>
      <c r="AG238" s="210" t="s">
        <v>149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3" x14ac:dyDescent="0.25">
      <c r="A239" s="227"/>
      <c r="B239" s="228"/>
      <c r="C239" s="265" t="s">
        <v>277</v>
      </c>
      <c r="D239" s="232"/>
      <c r="E239" s="233"/>
      <c r="F239" s="230"/>
      <c r="G239" s="230"/>
      <c r="H239" s="230"/>
      <c r="I239" s="230"/>
      <c r="J239" s="230"/>
      <c r="K239" s="230"/>
      <c r="L239" s="230"/>
      <c r="M239" s="230"/>
      <c r="N239" s="229"/>
      <c r="O239" s="229"/>
      <c r="P239" s="229"/>
      <c r="Q239" s="229"/>
      <c r="R239" s="230"/>
      <c r="S239" s="230"/>
      <c r="T239" s="230"/>
      <c r="U239" s="230"/>
      <c r="V239" s="230"/>
      <c r="W239" s="230"/>
      <c r="X239" s="230"/>
      <c r="Y239" s="230"/>
      <c r="Z239" s="210"/>
      <c r="AA239" s="210"/>
      <c r="AB239" s="210"/>
      <c r="AC239" s="210"/>
      <c r="AD239" s="210"/>
      <c r="AE239" s="210"/>
      <c r="AF239" s="210"/>
      <c r="AG239" s="210" t="s">
        <v>149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25">
      <c r="A240" s="227"/>
      <c r="B240" s="228"/>
      <c r="C240" s="265" t="s">
        <v>284</v>
      </c>
      <c r="D240" s="232"/>
      <c r="E240" s="233">
        <v>115.92</v>
      </c>
      <c r="F240" s="230"/>
      <c r="G240" s="230"/>
      <c r="H240" s="230"/>
      <c r="I240" s="230"/>
      <c r="J240" s="230"/>
      <c r="K240" s="230"/>
      <c r="L240" s="230"/>
      <c r="M240" s="230"/>
      <c r="N240" s="229"/>
      <c r="O240" s="229"/>
      <c r="P240" s="229"/>
      <c r="Q240" s="229"/>
      <c r="R240" s="230"/>
      <c r="S240" s="230"/>
      <c r="T240" s="230"/>
      <c r="U240" s="230"/>
      <c r="V240" s="230"/>
      <c r="W240" s="230"/>
      <c r="X240" s="230"/>
      <c r="Y240" s="230"/>
      <c r="Z240" s="210"/>
      <c r="AA240" s="210"/>
      <c r="AB240" s="210"/>
      <c r="AC240" s="210"/>
      <c r="AD240" s="210"/>
      <c r="AE240" s="210"/>
      <c r="AF240" s="210"/>
      <c r="AG240" s="210" t="s">
        <v>149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25">
      <c r="A241" s="227"/>
      <c r="B241" s="228"/>
      <c r="C241" s="265" t="s">
        <v>285</v>
      </c>
      <c r="D241" s="232"/>
      <c r="E241" s="233"/>
      <c r="F241" s="230"/>
      <c r="G241" s="230"/>
      <c r="H241" s="230"/>
      <c r="I241" s="230"/>
      <c r="J241" s="230"/>
      <c r="K241" s="230"/>
      <c r="L241" s="230"/>
      <c r="M241" s="230"/>
      <c r="N241" s="229"/>
      <c r="O241" s="229"/>
      <c r="P241" s="229"/>
      <c r="Q241" s="229"/>
      <c r="R241" s="230"/>
      <c r="S241" s="230"/>
      <c r="T241" s="230"/>
      <c r="U241" s="230"/>
      <c r="V241" s="230"/>
      <c r="W241" s="230"/>
      <c r="X241" s="230"/>
      <c r="Y241" s="230"/>
      <c r="Z241" s="210"/>
      <c r="AA241" s="210"/>
      <c r="AB241" s="210"/>
      <c r="AC241" s="210"/>
      <c r="AD241" s="210"/>
      <c r="AE241" s="210"/>
      <c r="AF241" s="210"/>
      <c r="AG241" s="210" t="s">
        <v>149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5">
      <c r="A242" s="227"/>
      <c r="B242" s="228"/>
      <c r="C242" s="265" t="s">
        <v>286</v>
      </c>
      <c r="D242" s="232"/>
      <c r="E242" s="233"/>
      <c r="F242" s="230"/>
      <c r="G242" s="230"/>
      <c r="H242" s="230"/>
      <c r="I242" s="230"/>
      <c r="J242" s="230"/>
      <c r="K242" s="230"/>
      <c r="L242" s="230"/>
      <c r="M242" s="230"/>
      <c r="N242" s="229"/>
      <c r="O242" s="229"/>
      <c r="P242" s="229"/>
      <c r="Q242" s="229"/>
      <c r="R242" s="230"/>
      <c r="S242" s="230"/>
      <c r="T242" s="230"/>
      <c r="U242" s="230"/>
      <c r="V242" s="230"/>
      <c r="W242" s="230"/>
      <c r="X242" s="230"/>
      <c r="Y242" s="230"/>
      <c r="Z242" s="210"/>
      <c r="AA242" s="210"/>
      <c r="AB242" s="210"/>
      <c r="AC242" s="210"/>
      <c r="AD242" s="210"/>
      <c r="AE242" s="210"/>
      <c r="AF242" s="210"/>
      <c r="AG242" s="210" t="s">
        <v>149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5">
      <c r="A243" s="227"/>
      <c r="B243" s="228"/>
      <c r="C243" s="265" t="s">
        <v>287</v>
      </c>
      <c r="D243" s="232"/>
      <c r="E243" s="233">
        <v>286.64999999999998</v>
      </c>
      <c r="F243" s="230"/>
      <c r="G243" s="230"/>
      <c r="H243" s="230"/>
      <c r="I243" s="230"/>
      <c r="J243" s="230"/>
      <c r="K243" s="230"/>
      <c r="L243" s="230"/>
      <c r="M243" s="230"/>
      <c r="N243" s="229"/>
      <c r="O243" s="229"/>
      <c r="P243" s="229"/>
      <c r="Q243" s="229"/>
      <c r="R243" s="230"/>
      <c r="S243" s="230"/>
      <c r="T243" s="230"/>
      <c r="U243" s="230"/>
      <c r="V243" s="230"/>
      <c r="W243" s="230"/>
      <c r="X243" s="230"/>
      <c r="Y243" s="230"/>
      <c r="Z243" s="210"/>
      <c r="AA243" s="210"/>
      <c r="AB243" s="210"/>
      <c r="AC243" s="210"/>
      <c r="AD243" s="210"/>
      <c r="AE243" s="210"/>
      <c r="AF243" s="210"/>
      <c r="AG243" s="210" t="s">
        <v>149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25">
      <c r="A244" s="227"/>
      <c r="B244" s="228"/>
      <c r="C244" s="265" t="s">
        <v>288</v>
      </c>
      <c r="D244" s="232"/>
      <c r="E244" s="233"/>
      <c r="F244" s="230"/>
      <c r="G244" s="230"/>
      <c r="H244" s="230"/>
      <c r="I244" s="230"/>
      <c r="J244" s="230"/>
      <c r="K244" s="230"/>
      <c r="L244" s="230"/>
      <c r="M244" s="230"/>
      <c r="N244" s="229"/>
      <c r="O244" s="229"/>
      <c r="P244" s="229"/>
      <c r="Q244" s="229"/>
      <c r="R244" s="230"/>
      <c r="S244" s="230"/>
      <c r="T244" s="230"/>
      <c r="U244" s="230"/>
      <c r="V244" s="230"/>
      <c r="W244" s="230"/>
      <c r="X244" s="230"/>
      <c r="Y244" s="230"/>
      <c r="Z244" s="210"/>
      <c r="AA244" s="210"/>
      <c r="AB244" s="210"/>
      <c r="AC244" s="210"/>
      <c r="AD244" s="210"/>
      <c r="AE244" s="210"/>
      <c r="AF244" s="210"/>
      <c r="AG244" s="210" t="s">
        <v>149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25">
      <c r="A245" s="227"/>
      <c r="B245" s="228"/>
      <c r="C245" s="265" t="s">
        <v>274</v>
      </c>
      <c r="D245" s="232"/>
      <c r="E245" s="233"/>
      <c r="F245" s="230"/>
      <c r="G245" s="230"/>
      <c r="H245" s="230"/>
      <c r="I245" s="230"/>
      <c r="J245" s="230"/>
      <c r="K245" s="230"/>
      <c r="L245" s="230"/>
      <c r="M245" s="230"/>
      <c r="N245" s="229"/>
      <c r="O245" s="229"/>
      <c r="P245" s="229"/>
      <c r="Q245" s="229"/>
      <c r="R245" s="230"/>
      <c r="S245" s="230"/>
      <c r="T245" s="230"/>
      <c r="U245" s="230"/>
      <c r="V245" s="230"/>
      <c r="W245" s="230"/>
      <c r="X245" s="230"/>
      <c r="Y245" s="230"/>
      <c r="Z245" s="210"/>
      <c r="AA245" s="210"/>
      <c r="AB245" s="210"/>
      <c r="AC245" s="210"/>
      <c r="AD245" s="210"/>
      <c r="AE245" s="210"/>
      <c r="AF245" s="210"/>
      <c r="AG245" s="210" t="s">
        <v>149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5">
      <c r="A246" s="227"/>
      <c r="B246" s="228"/>
      <c r="C246" s="265" t="s">
        <v>289</v>
      </c>
      <c r="D246" s="232"/>
      <c r="E246" s="233">
        <v>38.5</v>
      </c>
      <c r="F246" s="230"/>
      <c r="G246" s="230"/>
      <c r="H246" s="230"/>
      <c r="I246" s="230"/>
      <c r="J246" s="230"/>
      <c r="K246" s="230"/>
      <c r="L246" s="230"/>
      <c r="M246" s="230"/>
      <c r="N246" s="229"/>
      <c r="O246" s="229"/>
      <c r="P246" s="229"/>
      <c r="Q246" s="229"/>
      <c r="R246" s="230"/>
      <c r="S246" s="230"/>
      <c r="T246" s="230"/>
      <c r="U246" s="230"/>
      <c r="V246" s="230"/>
      <c r="W246" s="230"/>
      <c r="X246" s="230"/>
      <c r="Y246" s="230"/>
      <c r="Z246" s="210"/>
      <c r="AA246" s="210"/>
      <c r="AB246" s="210"/>
      <c r="AC246" s="210"/>
      <c r="AD246" s="210"/>
      <c r="AE246" s="210"/>
      <c r="AF246" s="210"/>
      <c r="AG246" s="210" t="s">
        <v>149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5">
      <c r="A247" s="227"/>
      <c r="B247" s="228"/>
      <c r="C247" s="265" t="s">
        <v>290</v>
      </c>
      <c r="D247" s="232"/>
      <c r="E247" s="233">
        <v>41</v>
      </c>
      <c r="F247" s="230"/>
      <c r="G247" s="230"/>
      <c r="H247" s="230"/>
      <c r="I247" s="230"/>
      <c r="J247" s="230"/>
      <c r="K247" s="230"/>
      <c r="L247" s="230"/>
      <c r="M247" s="230"/>
      <c r="N247" s="229"/>
      <c r="O247" s="229"/>
      <c r="P247" s="229"/>
      <c r="Q247" s="229"/>
      <c r="R247" s="230"/>
      <c r="S247" s="230"/>
      <c r="T247" s="230"/>
      <c r="U247" s="230"/>
      <c r="V247" s="230"/>
      <c r="W247" s="230"/>
      <c r="X247" s="230"/>
      <c r="Y247" s="230"/>
      <c r="Z247" s="210"/>
      <c r="AA247" s="210"/>
      <c r="AB247" s="210"/>
      <c r="AC247" s="210"/>
      <c r="AD247" s="210"/>
      <c r="AE247" s="210"/>
      <c r="AF247" s="210"/>
      <c r="AG247" s="210" t="s">
        <v>149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3" x14ac:dyDescent="0.25">
      <c r="A248" s="227"/>
      <c r="B248" s="228"/>
      <c r="C248" s="265" t="s">
        <v>279</v>
      </c>
      <c r="D248" s="232"/>
      <c r="E248" s="233"/>
      <c r="F248" s="230"/>
      <c r="G248" s="230"/>
      <c r="H248" s="230"/>
      <c r="I248" s="230"/>
      <c r="J248" s="230"/>
      <c r="K248" s="230"/>
      <c r="L248" s="230"/>
      <c r="M248" s="230"/>
      <c r="N248" s="229"/>
      <c r="O248" s="229"/>
      <c r="P248" s="229"/>
      <c r="Q248" s="229"/>
      <c r="R248" s="230"/>
      <c r="S248" s="230"/>
      <c r="T248" s="230"/>
      <c r="U248" s="230"/>
      <c r="V248" s="230"/>
      <c r="W248" s="230"/>
      <c r="X248" s="230"/>
      <c r="Y248" s="230"/>
      <c r="Z248" s="210"/>
      <c r="AA248" s="210"/>
      <c r="AB248" s="210"/>
      <c r="AC248" s="210"/>
      <c r="AD248" s="210"/>
      <c r="AE248" s="210"/>
      <c r="AF248" s="210"/>
      <c r="AG248" s="210" t="s">
        <v>149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5">
      <c r="A249" s="227"/>
      <c r="B249" s="228"/>
      <c r="C249" s="265" t="s">
        <v>291</v>
      </c>
      <c r="D249" s="232"/>
      <c r="E249" s="233">
        <v>12.4</v>
      </c>
      <c r="F249" s="230"/>
      <c r="G249" s="230"/>
      <c r="H249" s="230"/>
      <c r="I249" s="230"/>
      <c r="J249" s="230"/>
      <c r="K249" s="230"/>
      <c r="L249" s="230"/>
      <c r="M249" s="230"/>
      <c r="N249" s="229"/>
      <c r="O249" s="229"/>
      <c r="P249" s="229"/>
      <c r="Q249" s="229"/>
      <c r="R249" s="230"/>
      <c r="S249" s="230"/>
      <c r="T249" s="230"/>
      <c r="U249" s="230"/>
      <c r="V249" s="230"/>
      <c r="W249" s="230"/>
      <c r="X249" s="230"/>
      <c r="Y249" s="230"/>
      <c r="Z249" s="210"/>
      <c r="AA249" s="210"/>
      <c r="AB249" s="210"/>
      <c r="AC249" s="210"/>
      <c r="AD249" s="210"/>
      <c r="AE249" s="210"/>
      <c r="AF249" s="210"/>
      <c r="AG249" s="210" t="s">
        <v>149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25">
      <c r="A250" s="227"/>
      <c r="B250" s="228"/>
      <c r="C250" s="265" t="s">
        <v>286</v>
      </c>
      <c r="D250" s="232"/>
      <c r="E250" s="233"/>
      <c r="F250" s="230"/>
      <c r="G250" s="230"/>
      <c r="H250" s="230"/>
      <c r="I250" s="230"/>
      <c r="J250" s="230"/>
      <c r="K250" s="230"/>
      <c r="L250" s="230"/>
      <c r="M250" s="230"/>
      <c r="N250" s="229"/>
      <c r="O250" s="229"/>
      <c r="P250" s="229"/>
      <c r="Q250" s="229"/>
      <c r="R250" s="230"/>
      <c r="S250" s="230"/>
      <c r="T250" s="230"/>
      <c r="U250" s="230"/>
      <c r="V250" s="230"/>
      <c r="W250" s="230"/>
      <c r="X250" s="230"/>
      <c r="Y250" s="230"/>
      <c r="Z250" s="210"/>
      <c r="AA250" s="210"/>
      <c r="AB250" s="210"/>
      <c r="AC250" s="210"/>
      <c r="AD250" s="210"/>
      <c r="AE250" s="210"/>
      <c r="AF250" s="210"/>
      <c r="AG250" s="210" t="s">
        <v>149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3" x14ac:dyDescent="0.25">
      <c r="A251" s="227"/>
      <c r="B251" s="228"/>
      <c r="C251" s="265" t="s">
        <v>292</v>
      </c>
      <c r="D251" s="232"/>
      <c r="E251" s="233">
        <v>44.1</v>
      </c>
      <c r="F251" s="230"/>
      <c r="G251" s="230"/>
      <c r="H251" s="230"/>
      <c r="I251" s="230"/>
      <c r="J251" s="230"/>
      <c r="K251" s="230"/>
      <c r="L251" s="230"/>
      <c r="M251" s="230"/>
      <c r="N251" s="229"/>
      <c r="O251" s="229"/>
      <c r="P251" s="229"/>
      <c r="Q251" s="229"/>
      <c r="R251" s="230"/>
      <c r="S251" s="230"/>
      <c r="T251" s="230"/>
      <c r="U251" s="230"/>
      <c r="V251" s="230"/>
      <c r="W251" s="230"/>
      <c r="X251" s="230"/>
      <c r="Y251" s="230"/>
      <c r="Z251" s="210"/>
      <c r="AA251" s="210"/>
      <c r="AB251" s="210"/>
      <c r="AC251" s="210"/>
      <c r="AD251" s="210"/>
      <c r="AE251" s="210"/>
      <c r="AF251" s="210"/>
      <c r="AG251" s="210" t="s">
        <v>149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25">
      <c r="A252" s="227"/>
      <c r="B252" s="228"/>
      <c r="C252" s="265" t="s">
        <v>293</v>
      </c>
      <c r="D252" s="232"/>
      <c r="E252" s="233"/>
      <c r="F252" s="230"/>
      <c r="G252" s="230"/>
      <c r="H252" s="230"/>
      <c r="I252" s="230"/>
      <c r="J252" s="230"/>
      <c r="K252" s="230"/>
      <c r="L252" s="230"/>
      <c r="M252" s="230"/>
      <c r="N252" s="229"/>
      <c r="O252" s="229"/>
      <c r="P252" s="229"/>
      <c r="Q252" s="229"/>
      <c r="R252" s="230"/>
      <c r="S252" s="230"/>
      <c r="T252" s="230"/>
      <c r="U252" s="230"/>
      <c r="V252" s="230"/>
      <c r="W252" s="230"/>
      <c r="X252" s="230"/>
      <c r="Y252" s="230"/>
      <c r="Z252" s="210"/>
      <c r="AA252" s="210"/>
      <c r="AB252" s="210"/>
      <c r="AC252" s="210"/>
      <c r="AD252" s="210"/>
      <c r="AE252" s="210"/>
      <c r="AF252" s="210"/>
      <c r="AG252" s="210" t="s">
        <v>149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3" x14ac:dyDescent="0.25">
      <c r="A253" s="227"/>
      <c r="B253" s="228"/>
      <c r="C253" s="265" t="s">
        <v>274</v>
      </c>
      <c r="D253" s="232"/>
      <c r="E253" s="233"/>
      <c r="F253" s="230"/>
      <c r="G253" s="230"/>
      <c r="H253" s="230"/>
      <c r="I253" s="230"/>
      <c r="J253" s="230"/>
      <c r="K253" s="230"/>
      <c r="L253" s="230"/>
      <c r="M253" s="230"/>
      <c r="N253" s="229"/>
      <c r="O253" s="229"/>
      <c r="P253" s="229"/>
      <c r="Q253" s="229"/>
      <c r="R253" s="230"/>
      <c r="S253" s="230"/>
      <c r="T253" s="230"/>
      <c r="U253" s="230"/>
      <c r="V253" s="230"/>
      <c r="W253" s="230"/>
      <c r="X253" s="230"/>
      <c r="Y253" s="230"/>
      <c r="Z253" s="210"/>
      <c r="AA253" s="210"/>
      <c r="AB253" s="210"/>
      <c r="AC253" s="210"/>
      <c r="AD253" s="210"/>
      <c r="AE253" s="210"/>
      <c r="AF253" s="210"/>
      <c r="AG253" s="210" t="s">
        <v>149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5">
      <c r="A254" s="227"/>
      <c r="B254" s="228"/>
      <c r="C254" s="265" t="s">
        <v>294</v>
      </c>
      <c r="D254" s="232"/>
      <c r="E254" s="233">
        <v>55.65</v>
      </c>
      <c r="F254" s="230"/>
      <c r="G254" s="230"/>
      <c r="H254" s="230"/>
      <c r="I254" s="230"/>
      <c r="J254" s="230"/>
      <c r="K254" s="230"/>
      <c r="L254" s="230"/>
      <c r="M254" s="230"/>
      <c r="N254" s="229"/>
      <c r="O254" s="229"/>
      <c r="P254" s="229"/>
      <c r="Q254" s="229"/>
      <c r="R254" s="230"/>
      <c r="S254" s="230"/>
      <c r="T254" s="230"/>
      <c r="U254" s="230"/>
      <c r="V254" s="230"/>
      <c r="W254" s="230"/>
      <c r="X254" s="230"/>
      <c r="Y254" s="230"/>
      <c r="Z254" s="210"/>
      <c r="AA254" s="210"/>
      <c r="AB254" s="210"/>
      <c r="AC254" s="210"/>
      <c r="AD254" s="210"/>
      <c r="AE254" s="210"/>
      <c r="AF254" s="210"/>
      <c r="AG254" s="210" t="s">
        <v>149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5">
      <c r="A255" s="227"/>
      <c r="B255" s="228"/>
      <c r="C255" s="265" t="s">
        <v>295</v>
      </c>
      <c r="D255" s="232"/>
      <c r="E255" s="233"/>
      <c r="F255" s="230"/>
      <c r="G255" s="230"/>
      <c r="H255" s="230"/>
      <c r="I255" s="230"/>
      <c r="J255" s="230"/>
      <c r="K255" s="230"/>
      <c r="L255" s="230"/>
      <c r="M255" s="230"/>
      <c r="N255" s="229"/>
      <c r="O255" s="229"/>
      <c r="P255" s="229"/>
      <c r="Q255" s="229"/>
      <c r="R255" s="230"/>
      <c r="S255" s="230"/>
      <c r="T255" s="230"/>
      <c r="U255" s="230"/>
      <c r="V255" s="230"/>
      <c r="W255" s="230"/>
      <c r="X255" s="230"/>
      <c r="Y255" s="230"/>
      <c r="Z255" s="210"/>
      <c r="AA255" s="210"/>
      <c r="AB255" s="210"/>
      <c r="AC255" s="210"/>
      <c r="AD255" s="210"/>
      <c r="AE255" s="210"/>
      <c r="AF255" s="210"/>
      <c r="AG255" s="210" t="s">
        <v>149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5">
      <c r="A256" s="227"/>
      <c r="B256" s="228"/>
      <c r="C256" s="265" t="s">
        <v>296</v>
      </c>
      <c r="D256" s="232"/>
      <c r="E256" s="233"/>
      <c r="F256" s="230"/>
      <c r="G256" s="230"/>
      <c r="H256" s="230"/>
      <c r="I256" s="230"/>
      <c r="J256" s="230"/>
      <c r="K256" s="230"/>
      <c r="L256" s="230"/>
      <c r="M256" s="230"/>
      <c r="N256" s="229"/>
      <c r="O256" s="229"/>
      <c r="P256" s="229"/>
      <c r="Q256" s="229"/>
      <c r="R256" s="230"/>
      <c r="S256" s="230"/>
      <c r="T256" s="230"/>
      <c r="U256" s="230"/>
      <c r="V256" s="230"/>
      <c r="W256" s="230"/>
      <c r="X256" s="230"/>
      <c r="Y256" s="230"/>
      <c r="Z256" s="210"/>
      <c r="AA256" s="210"/>
      <c r="AB256" s="210"/>
      <c r="AC256" s="210"/>
      <c r="AD256" s="210"/>
      <c r="AE256" s="210"/>
      <c r="AF256" s="210"/>
      <c r="AG256" s="210" t="s">
        <v>149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5">
      <c r="A257" s="227"/>
      <c r="B257" s="228"/>
      <c r="C257" s="265" t="s">
        <v>297</v>
      </c>
      <c r="D257" s="232"/>
      <c r="E257" s="233">
        <v>24.8</v>
      </c>
      <c r="F257" s="230"/>
      <c r="G257" s="230"/>
      <c r="H257" s="230"/>
      <c r="I257" s="230"/>
      <c r="J257" s="230"/>
      <c r="K257" s="230"/>
      <c r="L257" s="230"/>
      <c r="M257" s="230"/>
      <c r="N257" s="229"/>
      <c r="O257" s="229"/>
      <c r="P257" s="229"/>
      <c r="Q257" s="229"/>
      <c r="R257" s="230"/>
      <c r="S257" s="230"/>
      <c r="T257" s="230"/>
      <c r="U257" s="230"/>
      <c r="V257" s="230"/>
      <c r="W257" s="230"/>
      <c r="X257" s="230"/>
      <c r="Y257" s="230"/>
      <c r="Z257" s="210"/>
      <c r="AA257" s="210"/>
      <c r="AB257" s="210"/>
      <c r="AC257" s="210"/>
      <c r="AD257" s="210"/>
      <c r="AE257" s="210"/>
      <c r="AF257" s="210"/>
      <c r="AG257" s="210" t="s">
        <v>149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3" x14ac:dyDescent="0.25">
      <c r="A258" s="227"/>
      <c r="B258" s="228"/>
      <c r="C258" s="265" t="s">
        <v>298</v>
      </c>
      <c r="D258" s="232"/>
      <c r="E258" s="233"/>
      <c r="F258" s="230"/>
      <c r="G258" s="230"/>
      <c r="H258" s="230"/>
      <c r="I258" s="230"/>
      <c r="J258" s="230"/>
      <c r="K258" s="230"/>
      <c r="L258" s="230"/>
      <c r="M258" s="230"/>
      <c r="N258" s="229"/>
      <c r="O258" s="229"/>
      <c r="P258" s="229"/>
      <c r="Q258" s="229"/>
      <c r="R258" s="230"/>
      <c r="S258" s="230"/>
      <c r="T258" s="230"/>
      <c r="U258" s="230"/>
      <c r="V258" s="230"/>
      <c r="W258" s="230"/>
      <c r="X258" s="230"/>
      <c r="Y258" s="230"/>
      <c r="Z258" s="210"/>
      <c r="AA258" s="210"/>
      <c r="AB258" s="210"/>
      <c r="AC258" s="210"/>
      <c r="AD258" s="210"/>
      <c r="AE258" s="210"/>
      <c r="AF258" s="210"/>
      <c r="AG258" s="210" t="s">
        <v>149</v>
      </c>
      <c r="AH258" s="210">
        <v>0</v>
      </c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25">
      <c r="A259" s="227"/>
      <c r="B259" s="228"/>
      <c r="C259" s="265" t="s">
        <v>274</v>
      </c>
      <c r="D259" s="232"/>
      <c r="E259" s="233"/>
      <c r="F259" s="230"/>
      <c r="G259" s="230"/>
      <c r="H259" s="230"/>
      <c r="I259" s="230"/>
      <c r="J259" s="230"/>
      <c r="K259" s="230"/>
      <c r="L259" s="230"/>
      <c r="M259" s="230"/>
      <c r="N259" s="229"/>
      <c r="O259" s="229"/>
      <c r="P259" s="229"/>
      <c r="Q259" s="229"/>
      <c r="R259" s="230"/>
      <c r="S259" s="230"/>
      <c r="T259" s="230"/>
      <c r="U259" s="230"/>
      <c r="V259" s="230"/>
      <c r="W259" s="230"/>
      <c r="X259" s="230"/>
      <c r="Y259" s="230"/>
      <c r="Z259" s="210"/>
      <c r="AA259" s="210"/>
      <c r="AB259" s="210"/>
      <c r="AC259" s="210"/>
      <c r="AD259" s="210"/>
      <c r="AE259" s="210"/>
      <c r="AF259" s="210"/>
      <c r="AG259" s="210" t="s">
        <v>149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25">
      <c r="A260" s="227"/>
      <c r="B260" s="228"/>
      <c r="C260" s="265" t="s">
        <v>299</v>
      </c>
      <c r="D260" s="232"/>
      <c r="E260" s="233">
        <v>7.7</v>
      </c>
      <c r="F260" s="230"/>
      <c r="G260" s="230"/>
      <c r="H260" s="230"/>
      <c r="I260" s="230"/>
      <c r="J260" s="230"/>
      <c r="K260" s="230"/>
      <c r="L260" s="230"/>
      <c r="M260" s="230"/>
      <c r="N260" s="229"/>
      <c r="O260" s="229"/>
      <c r="P260" s="229"/>
      <c r="Q260" s="229"/>
      <c r="R260" s="230"/>
      <c r="S260" s="230"/>
      <c r="T260" s="230"/>
      <c r="U260" s="230"/>
      <c r="V260" s="230"/>
      <c r="W260" s="230"/>
      <c r="X260" s="230"/>
      <c r="Y260" s="230"/>
      <c r="Z260" s="210"/>
      <c r="AA260" s="210"/>
      <c r="AB260" s="210"/>
      <c r="AC260" s="210"/>
      <c r="AD260" s="210"/>
      <c r="AE260" s="210"/>
      <c r="AF260" s="210"/>
      <c r="AG260" s="210" t="s">
        <v>149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25">
      <c r="A261" s="227"/>
      <c r="B261" s="228"/>
      <c r="C261" s="265" t="s">
        <v>300</v>
      </c>
      <c r="D261" s="232"/>
      <c r="E261" s="233">
        <v>65.599999999999994</v>
      </c>
      <c r="F261" s="230"/>
      <c r="G261" s="230"/>
      <c r="H261" s="230"/>
      <c r="I261" s="230"/>
      <c r="J261" s="230"/>
      <c r="K261" s="230"/>
      <c r="L261" s="230"/>
      <c r="M261" s="230"/>
      <c r="N261" s="229"/>
      <c r="O261" s="229"/>
      <c r="P261" s="229"/>
      <c r="Q261" s="229"/>
      <c r="R261" s="230"/>
      <c r="S261" s="230"/>
      <c r="T261" s="230"/>
      <c r="U261" s="230"/>
      <c r="V261" s="230"/>
      <c r="W261" s="230"/>
      <c r="X261" s="230"/>
      <c r="Y261" s="230"/>
      <c r="Z261" s="210"/>
      <c r="AA261" s="210"/>
      <c r="AB261" s="210"/>
      <c r="AC261" s="210"/>
      <c r="AD261" s="210"/>
      <c r="AE261" s="210"/>
      <c r="AF261" s="210"/>
      <c r="AG261" s="210" t="s">
        <v>149</v>
      </c>
      <c r="AH261" s="210">
        <v>0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3" x14ac:dyDescent="0.25">
      <c r="A262" s="227"/>
      <c r="B262" s="228"/>
      <c r="C262" s="265" t="s">
        <v>301</v>
      </c>
      <c r="D262" s="232"/>
      <c r="E262" s="233"/>
      <c r="F262" s="230"/>
      <c r="G262" s="230"/>
      <c r="H262" s="230"/>
      <c r="I262" s="230"/>
      <c r="J262" s="230"/>
      <c r="K262" s="230"/>
      <c r="L262" s="230"/>
      <c r="M262" s="230"/>
      <c r="N262" s="229"/>
      <c r="O262" s="229"/>
      <c r="P262" s="229"/>
      <c r="Q262" s="229"/>
      <c r="R262" s="230"/>
      <c r="S262" s="230"/>
      <c r="T262" s="230"/>
      <c r="U262" s="230"/>
      <c r="V262" s="230"/>
      <c r="W262" s="230"/>
      <c r="X262" s="230"/>
      <c r="Y262" s="230"/>
      <c r="Z262" s="210"/>
      <c r="AA262" s="210"/>
      <c r="AB262" s="210"/>
      <c r="AC262" s="210"/>
      <c r="AD262" s="210"/>
      <c r="AE262" s="210"/>
      <c r="AF262" s="210"/>
      <c r="AG262" s="210" t="s">
        <v>149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25">
      <c r="A263" s="227"/>
      <c r="B263" s="228"/>
      <c r="C263" s="265" t="s">
        <v>302</v>
      </c>
      <c r="D263" s="232"/>
      <c r="E263" s="233">
        <v>31</v>
      </c>
      <c r="F263" s="230"/>
      <c r="G263" s="230"/>
      <c r="H263" s="230"/>
      <c r="I263" s="230"/>
      <c r="J263" s="230"/>
      <c r="K263" s="230"/>
      <c r="L263" s="230"/>
      <c r="M263" s="230"/>
      <c r="N263" s="229"/>
      <c r="O263" s="229"/>
      <c r="P263" s="229"/>
      <c r="Q263" s="229"/>
      <c r="R263" s="230"/>
      <c r="S263" s="230"/>
      <c r="T263" s="230"/>
      <c r="U263" s="230"/>
      <c r="V263" s="230"/>
      <c r="W263" s="230"/>
      <c r="X263" s="230"/>
      <c r="Y263" s="230"/>
      <c r="Z263" s="210"/>
      <c r="AA263" s="210"/>
      <c r="AB263" s="210"/>
      <c r="AC263" s="210"/>
      <c r="AD263" s="210"/>
      <c r="AE263" s="210"/>
      <c r="AF263" s="210"/>
      <c r="AG263" s="210" t="s">
        <v>149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ht="20.399999999999999" outlineLevel="1" x14ac:dyDescent="0.25">
      <c r="A264" s="247">
        <v>26</v>
      </c>
      <c r="B264" s="248" t="s">
        <v>303</v>
      </c>
      <c r="C264" s="263" t="s">
        <v>304</v>
      </c>
      <c r="D264" s="249" t="s">
        <v>140</v>
      </c>
      <c r="E264" s="250">
        <v>2074.3000000000002</v>
      </c>
      <c r="F264" s="251"/>
      <c r="G264" s="252">
        <f>ROUND(E264*F264,2)</f>
        <v>0</v>
      </c>
      <c r="H264" s="231"/>
      <c r="I264" s="230">
        <f>ROUND(E264*H264,2)</f>
        <v>0</v>
      </c>
      <c r="J264" s="231"/>
      <c r="K264" s="230">
        <f>ROUND(E264*J264,2)</f>
        <v>0</v>
      </c>
      <c r="L264" s="230">
        <v>21</v>
      </c>
      <c r="M264" s="230">
        <f>G264*(1+L264/100)</f>
        <v>0</v>
      </c>
      <c r="N264" s="229">
        <v>0</v>
      </c>
      <c r="O264" s="229">
        <f>ROUND(E264*N264,2)</f>
        <v>0</v>
      </c>
      <c r="P264" s="229">
        <v>0</v>
      </c>
      <c r="Q264" s="229">
        <f>ROUND(E264*P264,2)</f>
        <v>0</v>
      </c>
      <c r="R264" s="230"/>
      <c r="S264" s="230" t="s">
        <v>141</v>
      </c>
      <c r="T264" s="230" t="s">
        <v>142</v>
      </c>
      <c r="U264" s="230">
        <v>0.32700000000000001</v>
      </c>
      <c r="V264" s="230">
        <f>ROUND(E264*U264,2)</f>
        <v>678.3</v>
      </c>
      <c r="W264" s="230"/>
      <c r="X264" s="230" t="s">
        <v>143</v>
      </c>
      <c r="Y264" s="230" t="s">
        <v>144</v>
      </c>
      <c r="Z264" s="210"/>
      <c r="AA264" s="210"/>
      <c r="AB264" s="210"/>
      <c r="AC264" s="210"/>
      <c r="AD264" s="210"/>
      <c r="AE264" s="210"/>
      <c r="AF264" s="210"/>
      <c r="AG264" s="210" t="s">
        <v>145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2" x14ac:dyDescent="0.25">
      <c r="A265" s="227"/>
      <c r="B265" s="228"/>
      <c r="C265" s="264" t="s">
        <v>305</v>
      </c>
      <c r="D265" s="253"/>
      <c r="E265" s="253"/>
      <c r="F265" s="253"/>
      <c r="G265" s="253"/>
      <c r="H265" s="230"/>
      <c r="I265" s="230"/>
      <c r="J265" s="230"/>
      <c r="K265" s="230"/>
      <c r="L265" s="230"/>
      <c r="M265" s="230"/>
      <c r="N265" s="229"/>
      <c r="O265" s="229"/>
      <c r="P265" s="229"/>
      <c r="Q265" s="229"/>
      <c r="R265" s="230"/>
      <c r="S265" s="230"/>
      <c r="T265" s="230"/>
      <c r="U265" s="230"/>
      <c r="V265" s="230"/>
      <c r="W265" s="230"/>
      <c r="X265" s="230"/>
      <c r="Y265" s="230"/>
      <c r="Z265" s="210"/>
      <c r="AA265" s="210"/>
      <c r="AB265" s="210"/>
      <c r="AC265" s="210"/>
      <c r="AD265" s="210"/>
      <c r="AE265" s="210"/>
      <c r="AF265" s="210"/>
      <c r="AG265" s="210" t="s">
        <v>147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ht="20.399999999999999" outlineLevel="1" x14ac:dyDescent="0.25">
      <c r="A266" s="247">
        <v>27</v>
      </c>
      <c r="B266" s="248" t="s">
        <v>306</v>
      </c>
      <c r="C266" s="263" t="s">
        <v>307</v>
      </c>
      <c r="D266" s="249" t="s">
        <v>221</v>
      </c>
      <c r="E266" s="250">
        <v>626.41534999999999</v>
      </c>
      <c r="F266" s="251"/>
      <c r="G266" s="252">
        <f>ROUND(E266*F266,2)</f>
        <v>0</v>
      </c>
      <c r="H266" s="231"/>
      <c r="I266" s="230">
        <f>ROUND(E266*H266,2)</f>
        <v>0</v>
      </c>
      <c r="J266" s="231"/>
      <c r="K266" s="230">
        <f>ROUND(E266*J266,2)</f>
        <v>0</v>
      </c>
      <c r="L266" s="230">
        <v>21</v>
      </c>
      <c r="M266" s="230">
        <f>G266*(1+L266/100)</f>
        <v>0</v>
      </c>
      <c r="N266" s="229">
        <v>0</v>
      </c>
      <c r="O266" s="229">
        <f>ROUND(E266*N266,2)</f>
        <v>0</v>
      </c>
      <c r="P266" s="229">
        <v>0</v>
      </c>
      <c r="Q266" s="229">
        <f>ROUND(E266*P266,2)</f>
        <v>0</v>
      </c>
      <c r="R266" s="230"/>
      <c r="S266" s="230" t="s">
        <v>141</v>
      </c>
      <c r="T266" s="230" t="s">
        <v>142</v>
      </c>
      <c r="U266" s="230">
        <v>0.51900000000000002</v>
      </c>
      <c r="V266" s="230">
        <f>ROUND(E266*U266,2)</f>
        <v>325.11</v>
      </c>
      <c r="W266" s="230"/>
      <c r="X266" s="230" t="s">
        <v>143</v>
      </c>
      <c r="Y266" s="230" t="s">
        <v>144</v>
      </c>
      <c r="Z266" s="210"/>
      <c r="AA266" s="210"/>
      <c r="AB266" s="210"/>
      <c r="AC266" s="210"/>
      <c r="AD266" s="210"/>
      <c r="AE266" s="210"/>
      <c r="AF266" s="210"/>
      <c r="AG266" s="210" t="s">
        <v>145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ht="21" outlineLevel="2" x14ac:dyDescent="0.25">
      <c r="A267" s="227"/>
      <c r="B267" s="228"/>
      <c r="C267" s="264" t="s">
        <v>308</v>
      </c>
      <c r="D267" s="253"/>
      <c r="E267" s="253"/>
      <c r="F267" s="253"/>
      <c r="G267" s="253"/>
      <c r="H267" s="230"/>
      <c r="I267" s="230"/>
      <c r="J267" s="230"/>
      <c r="K267" s="230"/>
      <c r="L267" s="230"/>
      <c r="M267" s="230"/>
      <c r="N267" s="229"/>
      <c r="O267" s="229"/>
      <c r="P267" s="229"/>
      <c r="Q267" s="229"/>
      <c r="R267" s="230"/>
      <c r="S267" s="230"/>
      <c r="T267" s="230"/>
      <c r="U267" s="230"/>
      <c r="V267" s="230"/>
      <c r="W267" s="230"/>
      <c r="X267" s="230"/>
      <c r="Y267" s="230"/>
      <c r="Z267" s="210"/>
      <c r="AA267" s="210"/>
      <c r="AB267" s="210"/>
      <c r="AC267" s="210"/>
      <c r="AD267" s="210"/>
      <c r="AE267" s="210"/>
      <c r="AF267" s="210"/>
      <c r="AG267" s="210" t="s">
        <v>147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54" t="str">
        <f>C267</f>
        <v>bez naložení do dopravní nádoby, ale s vyprázdněním dopravní nádoby na hromadu nebo na dopravní prostředek,</v>
      </c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25">
      <c r="A268" s="227"/>
      <c r="B268" s="228"/>
      <c r="C268" s="265" t="s">
        <v>309</v>
      </c>
      <c r="D268" s="232"/>
      <c r="E268" s="233">
        <v>626.41999999999996</v>
      </c>
      <c r="F268" s="230"/>
      <c r="G268" s="230"/>
      <c r="H268" s="230"/>
      <c r="I268" s="230"/>
      <c r="J268" s="230"/>
      <c r="K268" s="230"/>
      <c r="L268" s="230"/>
      <c r="M268" s="230"/>
      <c r="N268" s="229"/>
      <c r="O268" s="229"/>
      <c r="P268" s="229"/>
      <c r="Q268" s="229"/>
      <c r="R268" s="230"/>
      <c r="S268" s="230"/>
      <c r="T268" s="230"/>
      <c r="U268" s="230"/>
      <c r="V268" s="230"/>
      <c r="W268" s="230"/>
      <c r="X268" s="230"/>
      <c r="Y268" s="230"/>
      <c r="Z268" s="210"/>
      <c r="AA268" s="210"/>
      <c r="AB268" s="210"/>
      <c r="AC268" s="210"/>
      <c r="AD268" s="210"/>
      <c r="AE268" s="210"/>
      <c r="AF268" s="210"/>
      <c r="AG268" s="210" t="s">
        <v>149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ht="20.399999999999999" outlineLevel="1" x14ac:dyDescent="0.25">
      <c r="A269" s="247">
        <v>28</v>
      </c>
      <c r="B269" s="248" t="s">
        <v>310</v>
      </c>
      <c r="C269" s="263" t="s">
        <v>311</v>
      </c>
      <c r="D269" s="249" t="s">
        <v>221</v>
      </c>
      <c r="E269" s="250">
        <v>1138.9369999999999</v>
      </c>
      <c r="F269" s="251"/>
      <c r="G269" s="252">
        <f>ROUND(E269*F269,2)</f>
        <v>0</v>
      </c>
      <c r="H269" s="231"/>
      <c r="I269" s="230">
        <f>ROUND(E269*H269,2)</f>
        <v>0</v>
      </c>
      <c r="J269" s="231"/>
      <c r="K269" s="230">
        <f>ROUND(E269*J269,2)</f>
        <v>0</v>
      </c>
      <c r="L269" s="230">
        <v>21</v>
      </c>
      <c r="M269" s="230">
        <f>G269*(1+L269/100)</f>
        <v>0</v>
      </c>
      <c r="N269" s="229">
        <v>0</v>
      </c>
      <c r="O269" s="229">
        <f>ROUND(E269*N269,2)</f>
        <v>0</v>
      </c>
      <c r="P269" s="229">
        <v>0</v>
      </c>
      <c r="Q269" s="229">
        <f>ROUND(E269*P269,2)</f>
        <v>0</v>
      </c>
      <c r="R269" s="230"/>
      <c r="S269" s="230" t="s">
        <v>141</v>
      </c>
      <c r="T269" s="230" t="s">
        <v>142</v>
      </c>
      <c r="U269" s="230">
        <v>1.0999999999999999E-2</v>
      </c>
      <c r="V269" s="230">
        <f>ROUND(E269*U269,2)</f>
        <v>12.53</v>
      </c>
      <c r="W269" s="230"/>
      <c r="X269" s="230" t="s">
        <v>143</v>
      </c>
      <c r="Y269" s="230" t="s">
        <v>144</v>
      </c>
      <c r="Z269" s="210"/>
      <c r="AA269" s="210"/>
      <c r="AB269" s="210"/>
      <c r="AC269" s="210"/>
      <c r="AD269" s="210"/>
      <c r="AE269" s="210"/>
      <c r="AF269" s="210"/>
      <c r="AG269" s="210" t="s">
        <v>145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2" x14ac:dyDescent="0.25">
      <c r="A270" s="227"/>
      <c r="B270" s="228"/>
      <c r="C270" s="264" t="s">
        <v>312</v>
      </c>
      <c r="D270" s="253"/>
      <c r="E270" s="253"/>
      <c r="F270" s="253"/>
      <c r="G270" s="253"/>
      <c r="H270" s="230"/>
      <c r="I270" s="230"/>
      <c r="J270" s="230"/>
      <c r="K270" s="230"/>
      <c r="L270" s="230"/>
      <c r="M270" s="230"/>
      <c r="N270" s="229"/>
      <c r="O270" s="229"/>
      <c r="P270" s="229"/>
      <c r="Q270" s="229"/>
      <c r="R270" s="230"/>
      <c r="S270" s="230"/>
      <c r="T270" s="230"/>
      <c r="U270" s="230"/>
      <c r="V270" s="230"/>
      <c r="W270" s="230"/>
      <c r="X270" s="230"/>
      <c r="Y270" s="230"/>
      <c r="Z270" s="210"/>
      <c r="AA270" s="210"/>
      <c r="AB270" s="210"/>
      <c r="AC270" s="210"/>
      <c r="AD270" s="210"/>
      <c r="AE270" s="210"/>
      <c r="AF270" s="210"/>
      <c r="AG270" s="210" t="s">
        <v>147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2" x14ac:dyDescent="0.25">
      <c r="A271" s="227"/>
      <c r="B271" s="228"/>
      <c r="C271" s="265" t="s">
        <v>313</v>
      </c>
      <c r="D271" s="232"/>
      <c r="E271" s="233">
        <v>1138.94</v>
      </c>
      <c r="F271" s="230"/>
      <c r="G271" s="230"/>
      <c r="H271" s="230"/>
      <c r="I271" s="230"/>
      <c r="J271" s="230"/>
      <c r="K271" s="230"/>
      <c r="L271" s="230"/>
      <c r="M271" s="230"/>
      <c r="N271" s="229"/>
      <c r="O271" s="229"/>
      <c r="P271" s="229"/>
      <c r="Q271" s="229"/>
      <c r="R271" s="230"/>
      <c r="S271" s="230"/>
      <c r="T271" s="230"/>
      <c r="U271" s="230"/>
      <c r="V271" s="230"/>
      <c r="W271" s="230"/>
      <c r="X271" s="230"/>
      <c r="Y271" s="230"/>
      <c r="Z271" s="210"/>
      <c r="AA271" s="210"/>
      <c r="AB271" s="210"/>
      <c r="AC271" s="210"/>
      <c r="AD271" s="210"/>
      <c r="AE271" s="210"/>
      <c r="AF271" s="210"/>
      <c r="AG271" s="210" t="s">
        <v>149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ht="30.6" outlineLevel="1" x14ac:dyDescent="0.25">
      <c r="A272" s="247">
        <v>29</v>
      </c>
      <c r="B272" s="248" t="s">
        <v>314</v>
      </c>
      <c r="C272" s="263" t="s">
        <v>315</v>
      </c>
      <c r="D272" s="249" t="s">
        <v>221</v>
      </c>
      <c r="E272" s="250">
        <v>22778.74</v>
      </c>
      <c r="F272" s="251"/>
      <c r="G272" s="252">
        <f>ROUND(E272*F272,2)</f>
        <v>0</v>
      </c>
      <c r="H272" s="231"/>
      <c r="I272" s="230">
        <f>ROUND(E272*H272,2)</f>
        <v>0</v>
      </c>
      <c r="J272" s="231"/>
      <c r="K272" s="230">
        <f>ROUND(E272*J272,2)</f>
        <v>0</v>
      </c>
      <c r="L272" s="230">
        <v>21</v>
      </c>
      <c r="M272" s="230">
        <f>G272*(1+L272/100)</f>
        <v>0</v>
      </c>
      <c r="N272" s="229">
        <v>0</v>
      </c>
      <c r="O272" s="229">
        <f>ROUND(E272*N272,2)</f>
        <v>0</v>
      </c>
      <c r="P272" s="229">
        <v>0</v>
      </c>
      <c r="Q272" s="229">
        <f>ROUND(E272*P272,2)</f>
        <v>0</v>
      </c>
      <c r="R272" s="230"/>
      <c r="S272" s="230" t="s">
        <v>141</v>
      </c>
      <c r="T272" s="230" t="s">
        <v>142</v>
      </c>
      <c r="U272" s="230">
        <v>0</v>
      </c>
      <c r="V272" s="230">
        <f>ROUND(E272*U272,2)</f>
        <v>0</v>
      </c>
      <c r="W272" s="230"/>
      <c r="X272" s="230" t="s">
        <v>143</v>
      </c>
      <c r="Y272" s="230" t="s">
        <v>144</v>
      </c>
      <c r="Z272" s="210"/>
      <c r="AA272" s="210"/>
      <c r="AB272" s="210"/>
      <c r="AC272" s="210"/>
      <c r="AD272" s="210"/>
      <c r="AE272" s="210"/>
      <c r="AF272" s="210"/>
      <c r="AG272" s="210" t="s">
        <v>145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2" x14ac:dyDescent="0.25">
      <c r="A273" s="227"/>
      <c r="B273" s="228"/>
      <c r="C273" s="264" t="s">
        <v>312</v>
      </c>
      <c r="D273" s="253"/>
      <c r="E273" s="253"/>
      <c r="F273" s="253"/>
      <c r="G273" s="253"/>
      <c r="H273" s="230"/>
      <c r="I273" s="230"/>
      <c r="J273" s="230"/>
      <c r="K273" s="230"/>
      <c r="L273" s="230"/>
      <c r="M273" s="230"/>
      <c r="N273" s="229"/>
      <c r="O273" s="229"/>
      <c r="P273" s="229"/>
      <c r="Q273" s="229"/>
      <c r="R273" s="230"/>
      <c r="S273" s="230"/>
      <c r="T273" s="230"/>
      <c r="U273" s="230"/>
      <c r="V273" s="230"/>
      <c r="W273" s="230"/>
      <c r="X273" s="230"/>
      <c r="Y273" s="230"/>
      <c r="Z273" s="210"/>
      <c r="AA273" s="210"/>
      <c r="AB273" s="210"/>
      <c r="AC273" s="210"/>
      <c r="AD273" s="210"/>
      <c r="AE273" s="210"/>
      <c r="AF273" s="210"/>
      <c r="AG273" s="210" t="s">
        <v>147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2" x14ac:dyDescent="0.25">
      <c r="A274" s="227"/>
      <c r="B274" s="228"/>
      <c r="C274" s="265" t="s">
        <v>316</v>
      </c>
      <c r="D274" s="232"/>
      <c r="E274" s="233">
        <v>22778.74</v>
      </c>
      <c r="F274" s="230"/>
      <c r="G274" s="230"/>
      <c r="H274" s="230"/>
      <c r="I274" s="230"/>
      <c r="J274" s="230"/>
      <c r="K274" s="230"/>
      <c r="L274" s="230"/>
      <c r="M274" s="230"/>
      <c r="N274" s="229"/>
      <c r="O274" s="229"/>
      <c r="P274" s="229"/>
      <c r="Q274" s="229"/>
      <c r="R274" s="230"/>
      <c r="S274" s="230"/>
      <c r="T274" s="230"/>
      <c r="U274" s="230"/>
      <c r="V274" s="230"/>
      <c r="W274" s="230"/>
      <c r="X274" s="230"/>
      <c r="Y274" s="230"/>
      <c r="Z274" s="210"/>
      <c r="AA274" s="210"/>
      <c r="AB274" s="210"/>
      <c r="AC274" s="210"/>
      <c r="AD274" s="210"/>
      <c r="AE274" s="210"/>
      <c r="AF274" s="210"/>
      <c r="AG274" s="210" t="s">
        <v>149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ht="20.399999999999999" outlineLevel="1" x14ac:dyDescent="0.25">
      <c r="A275" s="255">
        <v>30</v>
      </c>
      <c r="B275" s="256" t="s">
        <v>317</v>
      </c>
      <c r="C275" s="268" t="s">
        <v>318</v>
      </c>
      <c r="D275" s="257" t="s">
        <v>221</v>
      </c>
      <c r="E275" s="258">
        <v>1138.9369999999999</v>
      </c>
      <c r="F275" s="259"/>
      <c r="G275" s="260">
        <f>ROUND(E275*F275,2)</f>
        <v>0</v>
      </c>
      <c r="H275" s="231"/>
      <c r="I275" s="230">
        <f>ROUND(E275*H275,2)</f>
        <v>0</v>
      </c>
      <c r="J275" s="231"/>
      <c r="K275" s="230">
        <f>ROUND(E275*J275,2)</f>
        <v>0</v>
      </c>
      <c r="L275" s="230">
        <v>21</v>
      </c>
      <c r="M275" s="230">
        <f>G275*(1+L275/100)</f>
        <v>0</v>
      </c>
      <c r="N275" s="229">
        <v>0</v>
      </c>
      <c r="O275" s="229">
        <f>ROUND(E275*N275,2)</f>
        <v>0</v>
      </c>
      <c r="P275" s="229">
        <v>0</v>
      </c>
      <c r="Q275" s="229">
        <f>ROUND(E275*P275,2)</f>
        <v>0</v>
      </c>
      <c r="R275" s="230"/>
      <c r="S275" s="230" t="s">
        <v>141</v>
      </c>
      <c r="T275" s="230" t="s">
        <v>142</v>
      </c>
      <c r="U275" s="230">
        <v>8.9999999999999993E-3</v>
      </c>
      <c r="V275" s="230">
        <f>ROUND(E275*U275,2)</f>
        <v>10.25</v>
      </c>
      <c r="W275" s="230"/>
      <c r="X275" s="230" t="s">
        <v>143</v>
      </c>
      <c r="Y275" s="230" t="s">
        <v>144</v>
      </c>
      <c r="Z275" s="210"/>
      <c r="AA275" s="210"/>
      <c r="AB275" s="210"/>
      <c r="AC275" s="210"/>
      <c r="AD275" s="210"/>
      <c r="AE275" s="210"/>
      <c r="AF275" s="210"/>
      <c r="AG275" s="210" t="s">
        <v>145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ht="20.399999999999999" outlineLevel="1" x14ac:dyDescent="0.25">
      <c r="A276" s="247">
        <v>31</v>
      </c>
      <c r="B276" s="248" t="s">
        <v>319</v>
      </c>
      <c r="C276" s="263" t="s">
        <v>320</v>
      </c>
      <c r="D276" s="249" t="s">
        <v>221</v>
      </c>
      <c r="E276" s="250">
        <v>959.70759999999996</v>
      </c>
      <c r="F276" s="251"/>
      <c r="G276" s="252">
        <f>ROUND(E276*F276,2)</f>
        <v>0</v>
      </c>
      <c r="H276" s="231"/>
      <c r="I276" s="230">
        <f>ROUND(E276*H276,2)</f>
        <v>0</v>
      </c>
      <c r="J276" s="231"/>
      <c r="K276" s="230">
        <f>ROUND(E276*J276,2)</f>
        <v>0</v>
      </c>
      <c r="L276" s="230">
        <v>21</v>
      </c>
      <c r="M276" s="230">
        <f>G276*(1+L276/100)</f>
        <v>0</v>
      </c>
      <c r="N276" s="229">
        <v>0</v>
      </c>
      <c r="O276" s="229">
        <f>ROUND(E276*N276,2)</f>
        <v>0</v>
      </c>
      <c r="P276" s="229">
        <v>0</v>
      </c>
      <c r="Q276" s="229">
        <f>ROUND(E276*P276,2)</f>
        <v>0</v>
      </c>
      <c r="R276" s="230"/>
      <c r="S276" s="230" t="s">
        <v>141</v>
      </c>
      <c r="T276" s="230" t="s">
        <v>142</v>
      </c>
      <c r="U276" s="230">
        <v>0.20200000000000001</v>
      </c>
      <c r="V276" s="230">
        <f>ROUND(E276*U276,2)</f>
        <v>193.86</v>
      </c>
      <c r="W276" s="230"/>
      <c r="X276" s="230" t="s">
        <v>143</v>
      </c>
      <c r="Y276" s="230" t="s">
        <v>144</v>
      </c>
      <c r="Z276" s="210"/>
      <c r="AA276" s="210"/>
      <c r="AB276" s="210"/>
      <c r="AC276" s="210"/>
      <c r="AD276" s="210"/>
      <c r="AE276" s="210"/>
      <c r="AF276" s="210"/>
      <c r="AG276" s="210" t="s">
        <v>145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5">
      <c r="A277" s="227"/>
      <c r="B277" s="228"/>
      <c r="C277" s="264" t="s">
        <v>321</v>
      </c>
      <c r="D277" s="253"/>
      <c r="E277" s="253"/>
      <c r="F277" s="253"/>
      <c r="G277" s="253"/>
      <c r="H277" s="230"/>
      <c r="I277" s="230"/>
      <c r="J277" s="230"/>
      <c r="K277" s="230"/>
      <c r="L277" s="230"/>
      <c r="M277" s="230"/>
      <c r="N277" s="229"/>
      <c r="O277" s="229"/>
      <c r="P277" s="229"/>
      <c r="Q277" s="229"/>
      <c r="R277" s="230"/>
      <c r="S277" s="230"/>
      <c r="T277" s="230"/>
      <c r="U277" s="230"/>
      <c r="V277" s="230"/>
      <c r="W277" s="230"/>
      <c r="X277" s="230"/>
      <c r="Y277" s="230"/>
      <c r="Z277" s="210"/>
      <c r="AA277" s="210"/>
      <c r="AB277" s="210"/>
      <c r="AC277" s="210"/>
      <c r="AD277" s="210"/>
      <c r="AE277" s="210"/>
      <c r="AF277" s="210"/>
      <c r="AG277" s="210" t="s">
        <v>147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2" x14ac:dyDescent="0.25">
      <c r="A278" s="227"/>
      <c r="B278" s="228"/>
      <c r="C278" s="265" t="s">
        <v>322</v>
      </c>
      <c r="D278" s="232"/>
      <c r="E278" s="233"/>
      <c r="F278" s="230"/>
      <c r="G278" s="230"/>
      <c r="H278" s="230"/>
      <c r="I278" s="230"/>
      <c r="J278" s="230"/>
      <c r="K278" s="230"/>
      <c r="L278" s="230"/>
      <c r="M278" s="230"/>
      <c r="N278" s="229"/>
      <c r="O278" s="229"/>
      <c r="P278" s="229"/>
      <c r="Q278" s="229"/>
      <c r="R278" s="230"/>
      <c r="S278" s="230"/>
      <c r="T278" s="230"/>
      <c r="U278" s="230"/>
      <c r="V278" s="230"/>
      <c r="W278" s="230"/>
      <c r="X278" s="230"/>
      <c r="Y278" s="230"/>
      <c r="Z278" s="210"/>
      <c r="AA278" s="210"/>
      <c r="AB278" s="210"/>
      <c r="AC278" s="210"/>
      <c r="AD278" s="210"/>
      <c r="AE278" s="210"/>
      <c r="AF278" s="210"/>
      <c r="AG278" s="210" t="s">
        <v>149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5">
      <c r="A279" s="227"/>
      <c r="B279" s="228"/>
      <c r="C279" s="265" t="s">
        <v>323</v>
      </c>
      <c r="D279" s="232"/>
      <c r="E279" s="233">
        <v>1138.94</v>
      </c>
      <c r="F279" s="230"/>
      <c r="G279" s="230"/>
      <c r="H279" s="230"/>
      <c r="I279" s="230"/>
      <c r="J279" s="230"/>
      <c r="K279" s="230"/>
      <c r="L279" s="230"/>
      <c r="M279" s="230"/>
      <c r="N279" s="229"/>
      <c r="O279" s="229"/>
      <c r="P279" s="229"/>
      <c r="Q279" s="229"/>
      <c r="R279" s="230"/>
      <c r="S279" s="230"/>
      <c r="T279" s="230"/>
      <c r="U279" s="230"/>
      <c r="V279" s="230"/>
      <c r="W279" s="230"/>
      <c r="X279" s="230"/>
      <c r="Y279" s="230"/>
      <c r="Z279" s="210"/>
      <c r="AA279" s="210"/>
      <c r="AB279" s="210"/>
      <c r="AC279" s="210"/>
      <c r="AD279" s="210"/>
      <c r="AE279" s="210"/>
      <c r="AF279" s="210"/>
      <c r="AG279" s="210" t="s">
        <v>149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25">
      <c r="A280" s="227"/>
      <c r="B280" s="228"/>
      <c r="C280" s="265" t="s">
        <v>324</v>
      </c>
      <c r="D280" s="232"/>
      <c r="E280" s="233"/>
      <c r="F280" s="230"/>
      <c r="G280" s="230"/>
      <c r="H280" s="230"/>
      <c r="I280" s="230"/>
      <c r="J280" s="230"/>
      <c r="K280" s="230"/>
      <c r="L280" s="230"/>
      <c r="M280" s="230"/>
      <c r="N280" s="229"/>
      <c r="O280" s="229"/>
      <c r="P280" s="229"/>
      <c r="Q280" s="229"/>
      <c r="R280" s="230"/>
      <c r="S280" s="230"/>
      <c r="T280" s="230"/>
      <c r="U280" s="230"/>
      <c r="V280" s="230"/>
      <c r="W280" s="230"/>
      <c r="X280" s="230"/>
      <c r="Y280" s="230"/>
      <c r="Z280" s="210"/>
      <c r="AA280" s="210"/>
      <c r="AB280" s="210"/>
      <c r="AC280" s="210"/>
      <c r="AD280" s="210"/>
      <c r="AE280" s="210"/>
      <c r="AF280" s="210"/>
      <c r="AG280" s="210" t="s">
        <v>149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3" x14ac:dyDescent="0.25">
      <c r="A281" s="227"/>
      <c r="B281" s="228"/>
      <c r="C281" s="265" t="s">
        <v>325</v>
      </c>
      <c r="D281" s="232"/>
      <c r="E281" s="233">
        <v>-97.79</v>
      </c>
      <c r="F281" s="230"/>
      <c r="G281" s="230"/>
      <c r="H281" s="230"/>
      <c r="I281" s="230"/>
      <c r="J281" s="230"/>
      <c r="K281" s="230"/>
      <c r="L281" s="230"/>
      <c r="M281" s="230"/>
      <c r="N281" s="229"/>
      <c r="O281" s="229"/>
      <c r="P281" s="229"/>
      <c r="Q281" s="229"/>
      <c r="R281" s="230"/>
      <c r="S281" s="230"/>
      <c r="T281" s="230"/>
      <c r="U281" s="230"/>
      <c r="V281" s="230"/>
      <c r="W281" s="230"/>
      <c r="X281" s="230"/>
      <c r="Y281" s="230"/>
      <c r="Z281" s="210"/>
      <c r="AA281" s="210"/>
      <c r="AB281" s="210"/>
      <c r="AC281" s="210"/>
      <c r="AD281" s="210"/>
      <c r="AE281" s="210"/>
      <c r="AF281" s="210"/>
      <c r="AG281" s="210" t="s">
        <v>149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25">
      <c r="A282" s="227"/>
      <c r="B282" s="228"/>
      <c r="C282" s="265" t="s">
        <v>326</v>
      </c>
      <c r="D282" s="232"/>
      <c r="E282" s="233">
        <v>-154.56</v>
      </c>
      <c r="F282" s="230"/>
      <c r="G282" s="230"/>
      <c r="H282" s="230"/>
      <c r="I282" s="230"/>
      <c r="J282" s="230"/>
      <c r="K282" s="230"/>
      <c r="L282" s="230"/>
      <c r="M282" s="230"/>
      <c r="N282" s="229"/>
      <c r="O282" s="229"/>
      <c r="P282" s="229"/>
      <c r="Q282" s="229"/>
      <c r="R282" s="230"/>
      <c r="S282" s="230"/>
      <c r="T282" s="230"/>
      <c r="U282" s="230"/>
      <c r="V282" s="230"/>
      <c r="W282" s="230"/>
      <c r="X282" s="230"/>
      <c r="Y282" s="230"/>
      <c r="Z282" s="210"/>
      <c r="AA282" s="210"/>
      <c r="AB282" s="210"/>
      <c r="AC282" s="210"/>
      <c r="AD282" s="210"/>
      <c r="AE282" s="210"/>
      <c r="AF282" s="210"/>
      <c r="AG282" s="210" t="s">
        <v>149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3" x14ac:dyDescent="0.25">
      <c r="A283" s="227"/>
      <c r="B283" s="228"/>
      <c r="C283" s="265" t="s">
        <v>327</v>
      </c>
      <c r="D283" s="232"/>
      <c r="E283" s="233">
        <v>-1.69</v>
      </c>
      <c r="F283" s="230"/>
      <c r="G283" s="230"/>
      <c r="H283" s="230"/>
      <c r="I283" s="230"/>
      <c r="J283" s="230"/>
      <c r="K283" s="230"/>
      <c r="L283" s="230"/>
      <c r="M283" s="230"/>
      <c r="N283" s="229"/>
      <c r="O283" s="229"/>
      <c r="P283" s="229"/>
      <c r="Q283" s="229"/>
      <c r="R283" s="230"/>
      <c r="S283" s="230"/>
      <c r="T283" s="230"/>
      <c r="U283" s="230"/>
      <c r="V283" s="230"/>
      <c r="W283" s="230"/>
      <c r="X283" s="230"/>
      <c r="Y283" s="230"/>
      <c r="Z283" s="210"/>
      <c r="AA283" s="210"/>
      <c r="AB283" s="210"/>
      <c r="AC283" s="210"/>
      <c r="AD283" s="210"/>
      <c r="AE283" s="210"/>
      <c r="AF283" s="210"/>
      <c r="AG283" s="210" t="s">
        <v>149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5">
      <c r="A284" s="227"/>
      <c r="B284" s="228"/>
      <c r="C284" s="265" t="s">
        <v>328</v>
      </c>
      <c r="D284" s="232"/>
      <c r="E284" s="233">
        <v>-61.33</v>
      </c>
      <c r="F284" s="230"/>
      <c r="G284" s="230"/>
      <c r="H284" s="230"/>
      <c r="I284" s="230"/>
      <c r="J284" s="230"/>
      <c r="K284" s="230"/>
      <c r="L284" s="230"/>
      <c r="M284" s="230"/>
      <c r="N284" s="229"/>
      <c r="O284" s="229"/>
      <c r="P284" s="229"/>
      <c r="Q284" s="229"/>
      <c r="R284" s="230"/>
      <c r="S284" s="230"/>
      <c r="T284" s="230"/>
      <c r="U284" s="230"/>
      <c r="V284" s="230"/>
      <c r="W284" s="230"/>
      <c r="X284" s="230"/>
      <c r="Y284" s="230"/>
      <c r="Z284" s="210"/>
      <c r="AA284" s="210"/>
      <c r="AB284" s="210"/>
      <c r="AC284" s="210"/>
      <c r="AD284" s="210"/>
      <c r="AE284" s="210"/>
      <c r="AF284" s="210"/>
      <c r="AG284" s="210" t="s">
        <v>149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5">
      <c r="A285" s="227"/>
      <c r="B285" s="228"/>
      <c r="C285" s="265" t="s">
        <v>329</v>
      </c>
      <c r="D285" s="232"/>
      <c r="E285" s="233"/>
      <c r="F285" s="230"/>
      <c r="G285" s="230"/>
      <c r="H285" s="230"/>
      <c r="I285" s="230"/>
      <c r="J285" s="230"/>
      <c r="K285" s="230"/>
      <c r="L285" s="230"/>
      <c r="M285" s="230"/>
      <c r="N285" s="229"/>
      <c r="O285" s="229"/>
      <c r="P285" s="229"/>
      <c r="Q285" s="229"/>
      <c r="R285" s="230"/>
      <c r="S285" s="230"/>
      <c r="T285" s="230"/>
      <c r="U285" s="230"/>
      <c r="V285" s="230"/>
      <c r="W285" s="230"/>
      <c r="X285" s="230"/>
      <c r="Y285" s="230"/>
      <c r="Z285" s="210"/>
      <c r="AA285" s="210"/>
      <c r="AB285" s="210"/>
      <c r="AC285" s="210"/>
      <c r="AD285" s="210"/>
      <c r="AE285" s="210"/>
      <c r="AF285" s="210"/>
      <c r="AG285" s="210" t="s">
        <v>149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5">
      <c r="A286" s="227"/>
      <c r="B286" s="228"/>
      <c r="C286" s="265" t="s">
        <v>330</v>
      </c>
      <c r="D286" s="232"/>
      <c r="E286" s="233">
        <v>13.24</v>
      </c>
      <c r="F286" s="230"/>
      <c r="G286" s="230"/>
      <c r="H286" s="230"/>
      <c r="I286" s="230"/>
      <c r="J286" s="230"/>
      <c r="K286" s="230"/>
      <c r="L286" s="230"/>
      <c r="M286" s="230"/>
      <c r="N286" s="229"/>
      <c r="O286" s="229"/>
      <c r="P286" s="229"/>
      <c r="Q286" s="229"/>
      <c r="R286" s="230"/>
      <c r="S286" s="230"/>
      <c r="T286" s="230"/>
      <c r="U286" s="230"/>
      <c r="V286" s="230"/>
      <c r="W286" s="230"/>
      <c r="X286" s="230"/>
      <c r="Y286" s="230"/>
      <c r="Z286" s="210"/>
      <c r="AA286" s="210"/>
      <c r="AB286" s="210"/>
      <c r="AC286" s="210"/>
      <c r="AD286" s="210"/>
      <c r="AE286" s="210"/>
      <c r="AF286" s="210"/>
      <c r="AG286" s="210" t="s">
        <v>149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25">
      <c r="A287" s="227"/>
      <c r="B287" s="228"/>
      <c r="C287" s="265" t="s">
        <v>331</v>
      </c>
      <c r="D287" s="232"/>
      <c r="E287" s="233">
        <v>55.73</v>
      </c>
      <c r="F287" s="230"/>
      <c r="G287" s="230"/>
      <c r="H287" s="230"/>
      <c r="I287" s="230"/>
      <c r="J287" s="230"/>
      <c r="K287" s="230"/>
      <c r="L287" s="230"/>
      <c r="M287" s="230"/>
      <c r="N287" s="229"/>
      <c r="O287" s="229"/>
      <c r="P287" s="229"/>
      <c r="Q287" s="229"/>
      <c r="R287" s="230"/>
      <c r="S287" s="230"/>
      <c r="T287" s="230"/>
      <c r="U287" s="230"/>
      <c r="V287" s="230"/>
      <c r="W287" s="230"/>
      <c r="X287" s="230"/>
      <c r="Y287" s="230"/>
      <c r="Z287" s="210"/>
      <c r="AA287" s="210"/>
      <c r="AB287" s="210"/>
      <c r="AC287" s="210"/>
      <c r="AD287" s="210"/>
      <c r="AE287" s="210"/>
      <c r="AF287" s="210"/>
      <c r="AG287" s="210" t="s">
        <v>149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5">
      <c r="A288" s="227"/>
      <c r="B288" s="228"/>
      <c r="C288" s="265" t="s">
        <v>332</v>
      </c>
      <c r="D288" s="232"/>
      <c r="E288" s="233">
        <v>15.18</v>
      </c>
      <c r="F288" s="230"/>
      <c r="G288" s="230"/>
      <c r="H288" s="230"/>
      <c r="I288" s="230"/>
      <c r="J288" s="230"/>
      <c r="K288" s="230"/>
      <c r="L288" s="230"/>
      <c r="M288" s="230"/>
      <c r="N288" s="229"/>
      <c r="O288" s="229"/>
      <c r="P288" s="229"/>
      <c r="Q288" s="229"/>
      <c r="R288" s="230"/>
      <c r="S288" s="230"/>
      <c r="T288" s="230"/>
      <c r="U288" s="230"/>
      <c r="V288" s="230"/>
      <c r="W288" s="230"/>
      <c r="X288" s="230"/>
      <c r="Y288" s="230"/>
      <c r="Z288" s="210"/>
      <c r="AA288" s="210"/>
      <c r="AB288" s="210"/>
      <c r="AC288" s="210"/>
      <c r="AD288" s="210"/>
      <c r="AE288" s="210"/>
      <c r="AF288" s="210"/>
      <c r="AG288" s="210" t="s">
        <v>149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5">
      <c r="A289" s="227"/>
      <c r="B289" s="228"/>
      <c r="C289" s="265" t="s">
        <v>333</v>
      </c>
      <c r="D289" s="232"/>
      <c r="E289" s="233">
        <v>4.97</v>
      </c>
      <c r="F289" s="230"/>
      <c r="G289" s="230"/>
      <c r="H289" s="230"/>
      <c r="I289" s="230"/>
      <c r="J289" s="230"/>
      <c r="K289" s="230"/>
      <c r="L289" s="230"/>
      <c r="M289" s="230"/>
      <c r="N289" s="229"/>
      <c r="O289" s="229"/>
      <c r="P289" s="229"/>
      <c r="Q289" s="229"/>
      <c r="R289" s="230"/>
      <c r="S289" s="230"/>
      <c r="T289" s="230"/>
      <c r="U289" s="230"/>
      <c r="V289" s="230"/>
      <c r="W289" s="230"/>
      <c r="X289" s="230"/>
      <c r="Y289" s="230"/>
      <c r="Z289" s="210"/>
      <c r="AA289" s="210"/>
      <c r="AB289" s="210"/>
      <c r="AC289" s="210"/>
      <c r="AD289" s="210"/>
      <c r="AE289" s="210"/>
      <c r="AF289" s="210"/>
      <c r="AG289" s="210" t="s">
        <v>149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5">
      <c r="A290" s="227"/>
      <c r="B290" s="228"/>
      <c r="C290" s="265" t="s">
        <v>334</v>
      </c>
      <c r="D290" s="232"/>
      <c r="E290" s="233">
        <v>23.76</v>
      </c>
      <c r="F290" s="230"/>
      <c r="G290" s="230"/>
      <c r="H290" s="230"/>
      <c r="I290" s="230"/>
      <c r="J290" s="230"/>
      <c r="K290" s="230"/>
      <c r="L290" s="230"/>
      <c r="M290" s="230"/>
      <c r="N290" s="229"/>
      <c r="O290" s="229"/>
      <c r="P290" s="229"/>
      <c r="Q290" s="229"/>
      <c r="R290" s="230"/>
      <c r="S290" s="230"/>
      <c r="T290" s="230"/>
      <c r="U290" s="230"/>
      <c r="V290" s="230"/>
      <c r="W290" s="230"/>
      <c r="X290" s="230"/>
      <c r="Y290" s="230"/>
      <c r="Z290" s="210"/>
      <c r="AA290" s="210"/>
      <c r="AB290" s="210"/>
      <c r="AC290" s="210"/>
      <c r="AD290" s="210"/>
      <c r="AE290" s="210"/>
      <c r="AF290" s="210"/>
      <c r="AG290" s="210" t="s">
        <v>149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5">
      <c r="A291" s="227"/>
      <c r="B291" s="228"/>
      <c r="C291" s="265" t="s">
        <v>335</v>
      </c>
      <c r="D291" s="232"/>
      <c r="E291" s="233">
        <v>1.78</v>
      </c>
      <c r="F291" s="230"/>
      <c r="G291" s="230"/>
      <c r="H291" s="230"/>
      <c r="I291" s="230"/>
      <c r="J291" s="230"/>
      <c r="K291" s="230"/>
      <c r="L291" s="230"/>
      <c r="M291" s="230"/>
      <c r="N291" s="229"/>
      <c r="O291" s="229"/>
      <c r="P291" s="229"/>
      <c r="Q291" s="229"/>
      <c r="R291" s="230"/>
      <c r="S291" s="230"/>
      <c r="T291" s="230"/>
      <c r="U291" s="230"/>
      <c r="V291" s="230"/>
      <c r="W291" s="230"/>
      <c r="X291" s="230"/>
      <c r="Y291" s="230"/>
      <c r="Z291" s="210"/>
      <c r="AA291" s="210"/>
      <c r="AB291" s="210"/>
      <c r="AC291" s="210"/>
      <c r="AD291" s="210"/>
      <c r="AE291" s="210"/>
      <c r="AF291" s="210"/>
      <c r="AG291" s="210" t="s">
        <v>149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3" x14ac:dyDescent="0.25">
      <c r="A292" s="227"/>
      <c r="B292" s="228"/>
      <c r="C292" s="265" t="s">
        <v>336</v>
      </c>
      <c r="D292" s="232"/>
      <c r="E292" s="233">
        <v>2.38</v>
      </c>
      <c r="F292" s="230"/>
      <c r="G292" s="230"/>
      <c r="H292" s="230"/>
      <c r="I292" s="230"/>
      <c r="J292" s="230"/>
      <c r="K292" s="230"/>
      <c r="L292" s="230"/>
      <c r="M292" s="230"/>
      <c r="N292" s="229"/>
      <c r="O292" s="229"/>
      <c r="P292" s="229"/>
      <c r="Q292" s="229"/>
      <c r="R292" s="230"/>
      <c r="S292" s="230"/>
      <c r="T292" s="230"/>
      <c r="U292" s="230"/>
      <c r="V292" s="230"/>
      <c r="W292" s="230"/>
      <c r="X292" s="230"/>
      <c r="Y292" s="230"/>
      <c r="Z292" s="210"/>
      <c r="AA292" s="210"/>
      <c r="AB292" s="210"/>
      <c r="AC292" s="210"/>
      <c r="AD292" s="210"/>
      <c r="AE292" s="210"/>
      <c r="AF292" s="210"/>
      <c r="AG292" s="210" t="s">
        <v>149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3" x14ac:dyDescent="0.25">
      <c r="A293" s="227"/>
      <c r="B293" s="228"/>
      <c r="C293" s="265" t="s">
        <v>337</v>
      </c>
      <c r="D293" s="232"/>
      <c r="E293" s="233">
        <v>3.46</v>
      </c>
      <c r="F293" s="230"/>
      <c r="G293" s="230"/>
      <c r="H293" s="230"/>
      <c r="I293" s="230"/>
      <c r="J293" s="230"/>
      <c r="K293" s="230"/>
      <c r="L293" s="230"/>
      <c r="M293" s="230"/>
      <c r="N293" s="229"/>
      <c r="O293" s="229"/>
      <c r="P293" s="229"/>
      <c r="Q293" s="229"/>
      <c r="R293" s="230"/>
      <c r="S293" s="230"/>
      <c r="T293" s="230"/>
      <c r="U293" s="230"/>
      <c r="V293" s="230"/>
      <c r="W293" s="230"/>
      <c r="X293" s="230"/>
      <c r="Y293" s="230"/>
      <c r="Z293" s="210"/>
      <c r="AA293" s="210"/>
      <c r="AB293" s="210"/>
      <c r="AC293" s="210"/>
      <c r="AD293" s="210"/>
      <c r="AE293" s="210"/>
      <c r="AF293" s="210"/>
      <c r="AG293" s="210" t="s">
        <v>149</v>
      </c>
      <c r="AH293" s="210">
        <v>0</v>
      </c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5">
      <c r="A294" s="227"/>
      <c r="B294" s="228"/>
      <c r="C294" s="265" t="s">
        <v>338</v>
      </c>
      <c r="D294" s="232"/>
      <c r="E294" s="233">
        <v>1.58</v>
      </c>
      <c r="F294" s="230"/>
      <c r="G294" s="230"/>
      <c r="H294" s="230"/>
      <c r="I294" s="230"/>
      <c r="J294" s="230"/>
      <c r="K294" s="230"/>
      <c r="L294" s="230"/>
      <c r="M294" s="230"/>
      <c r="N294" s="229"/>
      <c r="O294" s="229"/>
      <c r="P294" s="229"/>
      <c r="Q294" s="229"/>
      <c r="R294" s="230"/>
      <c r="S294" s="230"/>
      <c r="T294" s="230"/>
      <c r="U294" s="230"/>
      <c r="V294" s="230"/>
      <c r="W294" s="230"/>
      <c r="X294" s="230"/>
      <c r="Y294" s="230"/>
      <c r="Z294" s="210"/>
      <c r="AA294" s="210"/>
      <c r="AB294" s="210"/>
      <c r="AC294" s="210"/>
      <c r="AD294" s="210"/>
      <c r="AE294" s="210"/>
      <c r="AF294" s="210"/>
      <c r="AG294" s="210" t="s">
        <v>149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25">
      <c r="A295" s="227"/>
      <c r="B295" s="228"/>
      <c r="C295" s="269" t="s">
        <v>339</v>
      </c>
      <c r="D295" s="236"/>
      <c r="E295" s="237">
        <v>945.64</v>
      </c>
      <c r="F295" s="230"/>
      <c r="G295" s="230"/>
      <c r="H295" s="230"/>
      <c r="I295" s="230"/>
      <c r="J295" s="230"/>
      <c r="K295" s="230"/>
      <c r="L295" s="230"/>
      <c r="M295" s="230"/>
      <c r="N295" s="229"/>
      <c r="O295" s="229"/>
      <c r="P295" s="229"/>
      <c r="Q295" s="229"/>
      <c r="R295" s="230"/>
      <c r="S295" s="230"/>
      <c r="T295" s="230"/>
      <c r="U295" s="230"/>
      <c r="V295" s="230"/>
      <c r="W295" s="230"/>
      <c r="X295" s="230"/>
      <c r="Y295" s="230"/>
      <c r="Z295" s="210"/>
      <c r="AA295" s="210"/>
      <c r="AB295" s="210"/>
      <c r="AC295" s="210"/>
      <c r="AD295" s="210"/>
      <c r="AE295" s="210"/>
      <c r="AF295" s="210"/>
      <c r="AG295" s="210" t="s">
        <v>149</v>
      </c>
      <c r="AH295" s="210">
        <v>1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ht="20.399999999999999" outlineLevel="3" x14ac:dyDescent="0.25">
      <c r="A296" s="227"/>
      <c r="B296" s="228"/>
      <c r="C296" s="265" t="s">
        <v>340</v>
      </c>
      <c r="D296" s="232"/>
      <c r="E296" s="233">
        <v>14.07</v>
      </c>
      <c r="F296" s="230"/>
      <c r="G296" s="230"/>
      <c r="H296" s="230"/>
      <c r="I296" s="230"/>
      <c r="J296" s="230"/>
      <c r="K296" s="230"/>
      <c r="L296" s="230"/>
      <c r="M296" s="230"/>
      <c r="N296" s="229"/>
      <c r="O296" s="229"/>
      <c r="P296" s="229"/>
      <c r="Q296" s="229"/>
      <c r="R296" s="230"/>
      <c r="S296" s="230"/>
      <c r="T296" s="230"/>
      <c r="U296" s="230"/>
      <c r="V296" s="230"/>
      <c r="W296" s="230"/>
      <c r="X296" s="230"/>
      <c r="Y296" s="230"/>
      <c r="Z296" s="210"/>
      <c r="AA296" s="210"/>
      <c r="AB296" s="210"/>
      <c r="AC296" s="210"/>
      <c r="AD296" s="210"/>
      <c r="AE296" s="210"/>
      <c r="AF296" s="210"/>
      <c r="AG296" s="210" t="s">
        <v>149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5">
      <c r="A297" s="227"/>
      <c r="B297" s="228"/>
      <c r="C297" s="269" t="s">
        <v>339</v>
      </c>
      <c r="D297" s="236"/>
      <c r="E297" s="237">
        <v>14.07</v>
      </c>
      <c r="F297" s="230"/>
      <c r="G297" s="230"/>
      <c r="H297" s="230"/>
      <c r="I297" s="230"/>
      <c r="J297" s="230"/>
      <c r="K297" s="230"/>
      <c r="L297" s="230"/>
      <c r="M297" s="230"/>
      <c r="N297" s="229"/>
      <c r="O297" s="229"/>
      <c r="P297" s="229"/>
      <c r="Q297" s="229"/>
      <c r="R297" s="230"/>
      <c r="S297" s="230"/>
      <c r="T297" s="230"/>
      <c r="U297" s="230"/>
      <c r="V297" s="230"/>
      <c r="W297" s="230"/>
      <c r="X297" s="230"/>
      <c r="Y297" s="230"/>
      <c r="Z297" s="210"/>
      <c r="AA297" s="210"/>
      <c r="AB297" s="210"/>
      <c r="AC297" s="210"/>
      <c r="AD297" s="210"/>
      <c r="AE297" s="210"/>
      <c r="AF297" s="210"/>
      <c r="AG297" s="210" t="s">
        <v>149</v>
      </c>
      <c r="AH297" s="210">
        <v>1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ht="20.399999999999999" outlineLevel="1" x14ac:dyDescent="0.25">
      <c r="A298" s="247">
        <v>32</v>
      </c>
      <c r="B298" s="248" t="s">
        <v>341</v>
      </c>
      <c r="C298" s="263" t="s">
        <v>342</v>
      </c>
      <c r="D298" s="249" t="s">
        <v>221</v>
      </c>
      <c r="E298" s="250">
        <v>218.23</v>
      </c>
      <c r="F298" s="251"/>
      <c r="G298" s="252">
        <f>ROUND(E298*F298,2)</f>
        <v>0</v>
      </c>
      <c r="H298" s="231"/>
      <c r="I298" s="230">
        <f>ROUND(E298*H298,2)</f>
        <v>0</v>
      </c>
      <c r="J298" s="231"/>
      <c r="K298" s="230">
        <f>ROUND(E298*J298,2)</f>
        <v>0</v>
      </c>
      <c r="L298" s="230">
        <v>21</v>
      </c>
      <c r="M298" s="230">
        <f>G298*(1+L298/100)</f>
        <v>0</v>
      </c>
      <c r="N298" s="229">
        <v>1.7</v>
      </c>
      <c r="O298" s="229">
        <f>ROUND(E298*N298,2)</f>
        <v>370.99</v>
      </c>
      <c r="P298" s="229">
        <v>0</v>
      </c>
      <c r="Q298" s="229">
        <f>ROUND(E298*P298,2)</f>
        <v>0</v>
      </c>
      <c r="R298" s="230"/>
      <c r="S298" s="230" t="s">
        <v>141</v>
      </c>
      <c r="T298" s="230" t="s">
        <v>142</v>
      </c>
      <c r="U298" s="230">
        <v>1.587</v>
      </c>
      <c r="V298" s="230">
        <f>ROUND(E298*U298,2)</f>
        <v>346.33</v>
      </c>
      <c r="W298" s="230"/>
      <c r="X298" s="230" t="s">
        <v>143</v>
      </c>
      <c r="Y298" s="230" t="s">
        <v>144</v>
      </c>
      <c r="Z298" s="210"/>
      <c r="AA298" s="210"/>
      <c r="AB298" s="210"/>
      <c r="AC298" s="210"/>
      <c r="AD298" s="210"/>
      <c r="AE298" s="210"/>
      <c r="AF298" s="210"/>
      <c r="AG298" s="210" t="s">
        <v>145</v>
      </c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ht="21" outlineLevel="2" x14ac:dyDescent="0.25">
      <c r="A299" s="227"/>
      <c r="B299" s="228"/>
      <c r="C299" s="264" t="s">
        <v>343</v>
      </c>
      <c r="D299" s="253"/>
      <c r="E299" s="253"/>
      <c r="F299" s="253"/>
      <c r="G299" s="253"/>
      <c r="H299" s="230"/>
      <c r="I299" s="230"/>
      <c r="J299" s="230"/>
      <c r="K299" s="230"/>
      <c r="L299" s="230"/>
      <c r="M299" s="230"/>
      <c r="N299" s="229"/>
      <c r="O299" s="229"/>
      <c r="P299" s="229"/>
      <c r="Q299" s="229"/>
      <c r="R299" s="230"/>
      <c r="S299" s="230"/>
      <c r="T299" s="230"/>
      <c r="U299" s="230"/>
      <c r="V299" s="230"/>
      <c r="W299" s="230"/>
      <c r="X299" s="230"/>
      <c r="Y299" s="230"/>
      <c r="Z299" s="210"/>
      <c r="AA299" s="210"/>
      <c r="AB299" s="210"/>
      <c r="AC299" s="210"/>
      <c r="AD299" s="210"/>
      <c r="AE299" s="210"/>
      <c r="AF299" s="210"/>
      <c r="AG299" s="210" t="s">
        <v>147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54" t="str">
        <f>C299</f>
        <v>sypaninou z vhodných hornin tř. 1 - 4 nebo materiálem připraveným podél výkopu ve vzdálenosti do 3 m od jeho kraje, pro jakoukoliv hloubku výkopu a jakoukoliv míru zhutnění,</v>
      </c>
      <c r="BB299" s="210"/>
      <c r="BC299" s="210"/>
      <c r="BD299" s="210"/>
      <c r="BE299" s="210"/>
      <c r="BF299" s="210"/>
      <c r="BG299" s="210"/>
      <c r="BH299" s="210"/>
    </row>
    <row r="300" spans="1:60" outlineLevel="2" x14ac:dyDescent="0.25">
      <c r="A300" s="227"/>
      <c r="B300" s="228"/>
      <c r="C300" s="265" t="s">
        <v>344</v>
      </c>
      <c r="D300" s="232"/>
      <c r="E300" s="233">
        <v>85.8</v>
      </c>
      <c r="F300" s="230"/>
      <c r="G300" s="230"/>
      <c r="H300" s="230"/>
      <c r="I300" s="230"/>
      <c r="J300" s="230"/>
      <c r="K300" s="230"/>
      <c r="L300" s="230"/>
      <c r="M300" s="230"/>
      <c r="N300" s="229"/>
      <c r="O300" s="229"/>
      <c r="P300" s="229"/>
      <c r="Q300" s="229"/>
      <c r="R300" s="230"/>
      <c r="S300" s="230"/>
      <c r="T300" s="230"/>
      <c r="U300" s="230"/>
      <c r="V300" s="230"/>
      <c r="W300" s="230"/>
      <c r="X300" s="230"/>
      <c r="Y300" s="230"/>
      <c r="Z300" s="210"/>
      <c r="AA300" s="210"/>
      <c r="AB300" s="210"/>
      <c r="AC300" s="210"/>
      <c r="AD300" s="210"/>
      <c r="AE300" s="210"/>
      <c r="AF300" s="210"/>
      <c r="AG300" s="210" t="s">
        <v>149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3" x14ac:dyDescent="0.25">
      <c r="A301" s="227"/>
      <c r="B301" s="228"/>
      <c r="C301" s="265" t="s">
        <v>345</v>
      </c>
      <c r="D301" s="232"/>
      <c r="E301" s="233">
        <v>131.88</v>
      </c>
      <c r="F301" s="230"/>
      <c r="G301" s="230"/>
      <c r="H301" s="230"/>
      <c r="I301" s="230"/>
      <c r="J301" s="230"/>
      <c r="K301" s="230"/>
      <c r="L301" s="230"/>
      <c r="M301" s="230"/>
      <c r="N301" s="229"/>
      <c r="O301" s="229"/>
      <c r="P301" s="229"/>
      <c r="Q301" s="229"/>
      <c r="R301" s="230"/>
      <c r="S301" s="230"/>
      <c r="T301" s="230"/>
      <c r="U301" s="230"/>
      <c r="V301" s="230"/>
      <c r="W301" s="230"/>
      <c r="X301" s="230"/>
      <c r="Y301" s="230"/>
      <c r="Z301" s="210"/>
      <c r="AA301" s="210"/>
      <c r="AB301" s="210"/>
      <c r="AC301" s="210"/>
      <c r="AD301" s="210"/>
      <c r="AE301" s="210"/>
      <c r="AF301" s="210"/>
      <c r="AG301" s="210" t="s">
        <v>149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25">
      <c r="A302" s="227"/>
      <c r="B302" s="228"/>
      <c r="C302" s="265" t="s">
        <v>346</v>
      </c>
      <c r="D302" s="232"/>
      <c r="E302" s="233">
        <v>0.55000000000000004</v>
      </c>
      <c r="F302" s="230"/>
      <c r="G302" s="230"/>
      <c r="H302" s="230"/>
      <c r="I302" s="230"/>
      <c r="J302" s="230"/>
      <c r="K302" s="230"/>
      <c r="L302" s="230"/>
      <c r="M302" s="230"/>
      <c r="N302" s="229"/>
      <c r="O302" s="229"/>
      <c r="P302" s="229"/>
      <c r="Q302" s="229"/>
      <c r="R302" s="230"/>
      <c r="S302" s="230"/>
      <c r="T302" s="230"/>
      <c r="U302" s="230"/>
      <c r="V302" s="230"/>
      <c r="W302" s="230"/>
      <c r="X302" s="230"/>
      <c r="Y302" s="230"/>
      <c r="Z302" s="210"/>
      <c r="AA302" s="210"/>
      <c r="AB302" s="210"/>
      <c r="AC302" s="210"/>
      <c r="AD302" s="210"/>
      <c r="AE302" s="210"/>
      <c r="AF302" s="210"/>
      <c r="AG302" s="210" t="s">
        <v>149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ht="20.399999999999999" outlineLevel="1" x14ac:dyDescent="0.25">
      <c r="A303" s="247">
        <v>33</v>
      </c>
      <c r="B303" s="248" t="s">
        <v>347</v>
      </c>
      <c r="C303" s="263" t="s">
        <v>348</v>
      </c>
      <c r="D303" s="249" t="s">
        <v>221</v>
      </c>
      <c r="E303" s="250">
        <v>1138.9369999999999</v>
      </c>
      <c r="F303" s="251"/>
      <c r="G303" s="252">
        <f>ROUND(E303*F303,2)</f>
        <v>0</v>
      </c>
      <c r="H303" s="231"/>
      <c r="I303" s="230">
        <f>ROUND(E303*H303,2)</f>
        <v>0</v>
      </c>
      <c r="J303" s="231"/>
      <c r="K303" s="230">
        <f>ROUND(E303*J303,2)</f>
        <v>0</v>
      </c>
      <c r="L303" s="230">
        <v>21</v>
      </c>
      <c r="M303" s="230">
        <f>G303*(1+L303/100)</f>
        <v>0</v>
      </c>
      <c r="N303" s="229">
        <v>0</v>
      </c>
      <c r="O303" s="229">
        <f>ROUND(E303*N303,2)</f>
        <v>0</v>
      </c>
      <c r="P303" s="229">
        <v>0</v>
      </c>
      <c r="Q303" s="229">
        <f>ROUND(E303*P303,2)</f>
        <v>0</v>
      </c>
      <c r="R303" s="230"/>
      <c r="S303" s="230" t="s">
        <v>141</v>
      </c>
      <c r="T303" s="230" t="s">
        <v>142</v>
      </c>
      <c r="U303" s="230">
        <v>0</v>
      </c>
      <c r="V303" s="230">
        <f>ROUND(E303*U303,2)</f>
        <v>0</v>
      </c>
      <c r="W303" s="230"/>
      <c r="X303" s="230" t="s">
        <v>143</v>
      </c>
      <c r="Y303" s="230" t="s">
        <v>144</v>
      </c>
      <c r="Z303" s="210"/>
      <c r="AA303" s="210"/>
      <c r="AB303" s="210"/>
      <c r="AC303" s="210"/>
      <c r="AD303" s="210"/>
      <c r="AE303" s="210"/>
      <c r="AF303" s="210"/>
      <c r="AG303" s="210" t="s">
        <v>145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2" x14ac:dyDescent="0.25">
      <c r="A304" s="227"/>
      <c r="B304" s="228"/>
      <c r="C304" s="264" t="s">
        <v>349</v>
      </c>
      <c r="D304" s="253"/>
      <c r="E304" s="253"/>
      <c r="F304" s="253"/>
      <c r="G304" s="253"/>
      <c r="H304" s="230"/>
      <c r="I304" s="230"/>
      <c r="J304" s="230"/>
      <c r="K304" s="230"/>
      <c r="L304" s="230"/>
      <c r="M304" s="230"/>
      <c r="N304" s="229"/>
      <c r="O304" s="229"/>
      <c r="P304" s="229"/>
      <c r="Q304" s="229"/>
      <c r="R304" s="230"/>
      <c r="S304" s="230"/>
      <c r="T304" s="230"/>
      <c r="U304" s="230"/>
      <c r="V304" s="230"/>
      <c r="W304" s="230"/>
      <c r="X304" s="230"/>
      <c r="Y304" s="230"/>
      <c r="Z304" s="210"/>
      <c r="AA304" s="210"/>
      <c r="AB304" s="210"/>
      <c r="AC304" s="210"/>
      <c r="AD304" s="210"/>
      <c r="AE304" s="210"/>
      <c r="AF304" s="210"/>
      <c r="AG304" s="210" t="s">
        <v>147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ht="30.6" outlineLevel="1" x14ac:dyDescent="0.25">
      <c r="A305" s="247">
        <v>34</v>
      </c>
      <c r="B305" s="248" t="s">
        <v>350</v>
      </c>
      <c r="C305" s="263" t="s">
        <v>351</v>
      </c>
      <c r="D305" s="249" t="s">
        <v>140</v>
      </c>
      <c r="E305" s="250">
        <v>16.8</v>
      </c>
      <c r="F305" s="251"/>
      <c r="G305" s="252">
        <f>ROUND(E305*F305,2)</f>
        <v>0</v>
      </c>
      <c r="H305" s="231"/>
      <c r="I305" s="230">
        <f>ROUND(E305*H305,2)</f>
        <v>0</v>
      </c>
      <c r="J305" s="231"/>
      <c r="K305" s="230">
        <f>ROUND(E305*J305,2)</f>
        <v>0</v>
      </c>
      <c r="L305" s="230">
        <v>21</v>
      </c>
      <c r="M305" s="230">
        <f>G305*(1+L305/100)</f>
        <v>0</v>
      </c>
      <c r="N305" s="229">
        <v>3.0000000000000001E-5</v>
      </c>
      <c r="O305" s="229">
        <f>ROUND(E305*N305,2)</f>
        <v>0</v>
      </c>
      <c r="P305" s="229">
        <v>0</v>
      </c>
      <c r="Q305" s="229">
        <f>ROUND(E305*P305,2)</f>
        <v>0</v>
      </c>
      <c r="R305" s="230"/>
      <c r="S305" s="230" t="s">
        <v>141</v>
      </c>
      <c r="T305" s="230" t="s">
        <v>142</v>
      </c>
      <c r="U305" s="230">
        <v>0.25752000000000003</v>
      </c>
      <c r="V305" s="230">
        <f>ROUND(E305*U305,2)</f>
        <v>4.33</v>
      </c>
      <c r="W305" s="230"/>
      <c r="X305" s="230" t="s">
        <v>352</v>
      </c>
      <c r="Y305" s="230" t="s">
        <v>144</v>
      </c>
      <c r="Z305" s="210"/>
      <c r="AA305" s="210"/>
      <c r="AB305" s="210"/>
      <c r="AC305" s="210"/>
      <c r="AD305" s="210"/>
      <c r="AE305" s="210"/>
      <c r="AF305" s="210"/>
      <c r="AG305" s="210" t="s">
        <v>353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ht="21" outlineLevel="2" x14ac:dyDescent="0.25">
      <c r="A306" s="227"/>
      <c r="B306" s="228"/>
      <c r="C306" s="264" t="s">
        <v>354</v>
      </c>
      <c r="D306" s="253"/>
      <c r="E306" s="253"/>
      <c r="F306" s="253"/>
      <c r="G306" s="253"/>
      <c r="H306" s="230"/>
      <c r="I306" s="230"/>
      <c r="J306" s="230"/>
      <c r="K306" s="230"/>
      <c r="L306" s="230"/>
      <c r="M306" s="230"/>
      <c r="N306" s="229"/>
      <c r="O306" s="229"/>
      <c r="P306" s="229"/>
      <c r="Q306" s="229"/>
      <c r="R306" s="230"/>
      <c r="S306" s="230"/>
      <c r="T306" s="230"/>
      <c r="U306" s="230"/>
      <c r="V306" s="230"/>
      <c r="W306" s="230"/>
      <c r="X306" s="230"/>
      <c r="Y306" s="230"/>
      <c r="Z306" s="210"/>
      <c r="AA306" s="210"/>
      <c r="AB306" s="210"/>
      <c r="AC306" s="210"/>
      <c r="AD306" s="210"/>
      <c r="AE306" s="210"/>
      <c r="AF306" s="210"/>
      <c r="AG306" s="210" t="s">
        <v>147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54" t="str">
        <f>C306</f>
        <v>vč. urovnání ornice, naložení na skládce, vodorovným přemístěním ornice na místo rozprostření, založení trávníku osetím a dodávky travního semene.</v>
      </c>
      <c r="BB306" s="210"/>
      <c r="BC306" s="210"/>
      <c r="BD306" s="210"/>
      <c r="BE306" s="210"/>
      <c r="BF306" s="210"/>
      <c r="BG306" s="210"/>
      <c r="BH306" s="210"/>
    </row>
    <row r="307" spans="1:60" outlineLevel="3" x14ac:dyDescent="0.25">
      <c r="A307" s="227"/>
      <c r="B307" s="228"/>
      <c r="C307" s="270" t="s">
        <v>355</v>
      </c>
      <c r="D307" s="261"/>
      <c r="E307" s="261"/>
      <c r="F307" s="261"/>
      <c r="G307" s="261"/>
      <c r="H307" s="230"/>
      <c r="I307" s="230"/>
      <c r="J307" s="230"/>
      <c r="K307" s="230"/>
      <c r="L307" s="230"/>
      <c r="M307" s="230"/>
      <c r="N307" s="229"/>
      <c r="O307" s="229"/>
      <c r="P307" s="229"/>
      <c r="Q307" s="229"/>
      <c r="R307" s="230"/>
      <c r="S307" s="230"/>
      <c r="T307" s="230"/>
      <c r="U307" s="230"/>
      <c r="V307" s="230"/>
      <c r="W307" s="230"/>
      <c r="X307" s="230"/>
      <c r="Y307" s="230"/>
      <c r="Z307" s="210"/>
      <c r="AA307" s="210"/>
      <c r="AB307" s="210"/>
      <c r="AC307" s="210"/>
      <c r="AD307" s="210"/>
      <c r="AE307" s="210"/>
      <c r="AF307" s="210"/>
      <c r="AG307" s="210" t="s">
        <v>147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2" x14ac:dyDescent="0.25">
      <c r="A308" s="227"/>
      <c r="B308" s="228"/>
      <c r="C308" s="265" t="s">
        <v>298</v>
      </c>
      <c r="D308" s="232"/>
      <c r="E308" s="233"/>
      <c r="F308" s="230"/>
      <c r="G308" s="230"/>
      <c r="H308" s="230"/>
      <c r="I308" s="230"/>
      <c r="J308" s="230"/>
      <c r="K308" s="230"/>
      <c r="L308" s="230"/>
      <c r="M308" s="230"/>
      <c r="N308" s="229"/>
      <c r="O308" s="229"/>
      <c r="P308" s="229"/>
      <c r="Q308" s="229"/>
      <c r="R308" s="230"/>
      <c r="S308" s="230"/>
      <c r="T308" s="230"/>
      <c r="U308" s="230"/>
      <c r="V308" s="230"/>
      <c r="W308" s="230"/>
      <c r="X308" s="230"/>
      <c r="Y308" s="230"/>
      <c r="Z308" s="210"/>
      <c r="AA308" s="210"/>
      <c r="AB308" s="210"/>
      <c r="AC308" s="210"/>
      <c r="AD308" s="210"/>
      <c r="AE308" s="210"/>
      <c r="AF308" s="210"/>
      <c r="AG308" s="210" t="s">
        <v>149</v>
      </c>
      <c r="AH308" s="210">
        <v>0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3" x14ac:dyDescent="0.25">
      <c r="A309" s="227"/>
      <c r="B309" s="228"/>
      <c r="C309" s="265" t="s">
        <v>274</v>
      </c>
      <c r="D309" s="232"/>
      <c r="E309" s="233"/>
      <c r="F309" s="230"/>
      <c r="G309" s="230"/>
      <c r="H309" s="230"/>
      <c r="I309" s="230"/>
      <c r="J309" s="230"/>
      <c r="K309" s="230"/>
      <c r="L309" s="230"/>
      <c r="M309" s="230"/>
      <c r="N309" s="229"/>
      <c r="O309" s="229"/>
      <c r="P309" s="229"/>
      <c r="Q309" s="229"/>
      <c r="R309" s="230"/>
      <c r="S309" s="230"/>
      <c r="T309" s="230"/>
      <c r="U309" s="230"/>
      <c r="V309" s="230"/>
      <c r="W309" s="230"/>
      <c r="X309" s="230"/>
      <c r="Y309" s="230"/>
      <c r="Z309" s="210"/>
      <c r="AA309" s="210"/>
      <c r="AB309" s="210"/>
      <c r="AC309" s="210"/>
      <c r="AD309" s="210"/>
      <c r="AE309" s="210"/>
      <c r="AF309" s="210"/>
      <c r="AG309" s="210" t="s">
        <v>149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25">
      <c r="A310" s="227"/>
      <c r="B310" s="228"/>
      <c r="C310" s="265" t="s">
        <v>356</v>
      </c>
      <c r="D310" s="232"/>
      <c r="E310" s="233">
        <v>1.2</v>
      </c>
      <c r="F310" s="230"/>
      <c r="G310" s="230"/>
      <c r="H310" s="230"/>
      <c r="I310" s="230"/>
      <c r="J310" s="230"/>
      <c r="K310" s="230"/>
      <c r="L310" s="230"/>
      <c r="M310" s="230"/>
      <c r="N310" s="229"/>
      <c r="O310" s="229"/>
      <c r="P310" s="229"/>
      <c r="Q310" s="229"/>
      <c r="R310" s="230"/>
      <c r="S310" s="230"/>
      <c r="T310" s="230"/>
      <c r="U310" s="230"/>
      <c r="V310" s="230"/>
      <c r="W310" s="230"/>
      <c r="X310" s="230"/>
      <c r="Y310" s="230"/>
      <c r="Z310" s="210"/>
      <c r="AA310" s="210"/>
      <c r="AB310" s="210"/>
      <c r="AC310" s="210"/>
      <c r="AD310" s="210"/>
      <c r="AE310" s="210"/>
      <c r="AF310" s="210"/>
      <c r="AG310" s="210" t="s">
        <v>149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5">
      <c r="A311" s="227"/>
      <c r="B311" s="228"/>
      <c r="C311" s="265" t="s">
        <v>357</v>
      </c>
      <c r="D311" s="232"/>
      <c r="E311" s="233">
        <v>9.6</v>
      </c>
      <c r="F311" s="230"/>
      <c r="G311" s="230"/>
      <c r="H311" s="230"/>
      <c r="I311" s="230"/>
      <c r="J311" s="230"/>
      <c r="K311" s="230"/>
      <c r="L311" s="230"/>
      <c r="M311" s="230"/>
      <c r="N311" s="229"/>
      <c r="O311" s="229"/>
      <c r="P311" s="229"/>
      <c r="Q311" s="229"/>
      <c r="R311" s="230"/>
      <c r="S311" s="230"/>
      <c r="T311" s="230"/>
      <c r="U311" s="230"/>
      <c r="V311" s="230"/>
      <c r="W311" s="230"/>
      <c r="X311" s="230"/>
      <c r="Y311" s="230"/>
      <c r="Z311" s="210"/>
      <c r="AA311" s="210"/>
      <c r="AB311" s="210"/>
      <c r="AC311" s="210"/>
      <c r="AD311" s="210"/>
      <c r="AE311" s="210"/>
      <c r="AF311" s="210"/>
      <c r="AG311" s="210" t="s">
        <v>149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5">
      <c r="A312" s="227"/>
      <c r="B312" s="228"/>
      <c r="C312" s="265" t="s">
        <v>301</v>
      </c>
      <c r="D312" s="232"/>
      <c r="E312" s="233"/>
      <c r="F312" s="230"/>
      <c r="G312" s="230"/>
      <c r="H312" s="230"/>
      <c r="I312" s="230"/>
      <c r="J312" s="230"/>
      <c r="K312" s="230"/>
      <c r="L312" s="230"/>
      <c r="M312" s="230"/>
      <c r="N312" s="229"/>
      <c r="O312" s="229"/>
      <c r="P312" s="229"/>
      <c r="Q312" s="229"/>
      <c r="R312" s="230"/>
      <c r="S312" s="230"/>
      <c r="T312" s="230"/>
      <c r="U312" s="230"/>
      <c r="V312" s="230"/>
      <c r="W312" s="230"/>
      <c r="X312" s="230"/>
      <c r="Y312" s="230"/>
      <c r="Z312" s="210"/>
      <c r="AA312" s="210"/>
      <c r="AB312" s="210"/>
      <c r="AC312" s="210"/>
      <c r="AD312" s="210"/>
      <c r="AE312" s="210"/>
      <c r="AF312" s="210"/>
      <c r="AG312" s="210" t="s">
        <v>149</v>
      </c>
      <c r="AH312" s="210">
        <v>0</v>
      </c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5">
      <c r="A313" s="227"/>
      <c r="B313" s="228"/>
      <c r="C313" s="265" t="s">
        <v>358</v>
      </c>
      <c r="D313" s="232"/>
      <c r="E313" s="233">
        <v>6</v>
      </c>
      <c r="F313" s="230"/>
      <c r="G313" s="230"/>
      <c r="H313" s="230"/>
      <c r="I313" s="230"/>
      <c r="J313" s="230"/>
      <c r="K313" s="230"/>
      <c r="L313" s="230"/>
      <c r="M313" s="230"/>
      <c r="N313" s="229"/>
      <c r="O313" s="229"/>
      <c r="P313" s="229"/>
      <c r="Q313" s="229"/>
      <c r="R313" s="230"/>
      <c r="S313" s="230"/>
      <c r="T313" s="230"/>
      <c r="U313" s="230"/>
      <c r="V313" s="230"/>
      <c r="W313" s="230"/>
      <c r="X313" s="230"/>
      <c r="Y313" s="230"/>
      <c r="Z313" s="210"/>
      <c r="AA313" s="210"/>
      <c r="AB313" s="210"/>
      <c r="AC313" s="210"/>
      <c r="AD313" s="210"/>
      <c r="AE313" s="210"/>
      <c r="AF313" s="210"/>
      <c r="AG313" s="210" t="s">
        <v>149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1" x14ac:dyDescent="0.25">
      <c r="A314" s="247">
        <v>35</v>
      </c>
      <c r="B314" s="248" t="s">
        <v>359</v>
      </c>
      <c r="C314" s="263" t="s">
        <v>360</v>
      </c>
      <c r="D314" s="249" t="s">
        <v>221</v>
      </c>
      <c r="E314" s="250">
        <v>1372.3710000000001</v>
      </c>
      <c r="F314" s="251"/>
      <c r="G314" s="252">
        <f>ROUND(E314*F314,2)</f>
        <v>0</v>
      </c>
      <c r="H314" s="231"/>
      <c r="I314" s="230">
        <f>ROUND(E314*H314,2)</f>
        <v>0</v>
      </c>
      <c r="J314" s="231"/>
      <c r="K314" s="230">
        <f>ROUND(E314*J314,2)</f>
        <v>0</v>
      </c>
      <c r="L314" s="230">
        <v>21</v>
      </c>
      <c r="M314" s="230">
        <f>G314*(1+L314/100)</f>
        <v>0</v>
      </c>
      <c r="N314" s="229">
        <v>1.67</v>
      </c>
      <c r="O314" s="229">
        <f>ROUND(E314*N314,2)</f>
        <v>2291.86</v>
      </c>
      <c r="P314" s="229">
        <v>0</v>
      </c>
      <c r="Q314" s="229">
        <f>ROUND(E314*P314,2)</f>
        <v>0</v>
      </c>
      <c r="R314" s="230"/>
      <c r="S314" s="230" t="s">
        <v>361</v>
      </c>
      <c r="T314" s="230" t="s">
        <v>142</v>
      </c>
      <c r="U314" s="230">
        <v>0</v>
      </c>
      <c r="V314" s="230">
        <f>ROUND(E314*U314,2)</f>
        <v>0</v>
      </c>
      <c r="W314" s="230"/>
      <c r="X314" s="230" t="s">
        <v>362</v>
      </c>
      <c r="Y314" s="230" t="s">
        <v>144</v>
      </c>
      <c r="Z314" s="210"/>
      <c r="AA314" s="210"/>
      <c r="AB314" s="210"/>
      <c r="AC314" s="210"/>
      <c r="AD314" s="210"/>
      <c r="AE314" s="210"/>
      <c r="AF314" s="210"/>
      <c r="AG314" s="210" t="s">
        <v>363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2" x14ac:dyDescent="0.25">
      <c r="A315" s="227"/>
      <c r="B315" s="228"/>
      <c r="C315" s="265" t="s">
        <v>364</v>
      </c>
      <c r="D315" s="232"/>
      <c r="E315" s="233">
        <v>1352.27</v>
      </c>
      <c r="F315" s="230"/>
      <c r="G315" s="230"/>
      <c r="H315" s="230"/>
      <c r="I315" s="230"/>
      <c r="J315" s="230"/>
      <c r="K315" s="230"/>
      <c r="L315" s="230"/>
      <c r="M315" s="230"/>
      <c r="N315" s="229"/>
      <c r="O315" s="229"/>
      <c r="P315" s="229"/>
      <c r="Q315" s="229"/>
      <c r="R315" s="230"/>
      <c r="S315" s="230"/>
      <c r="T315" s="230"/>
      <c r="U315" s="230"/>
      <c r="V315" s="230"/>
      <c r="W315" s="230"/>
      <c r="X315" s="230"/>
      <c r="Y315" s="230"/>
      <c r="Z315" s="210"/>
      <c r="AA315" s="210"/>
      <c r="AB315" s="210"/>
      <c r="AC315" s="210"/>
      <c r="AD315" s="210"/>
      <c r="AE315" s="210"/>
      <c r="AF315" s="210"/>
      <c r="AG315" s="210" t="s">
        <v>149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25">
      <c r="A316" s="227"/>
      <c r="B316" s="228"/>
      <c r="C316" s="265" t="s">
        <v>365</v>
      </c>
      <c r="D316" s="232"/>
      <c r="E316" s="233">
        <v>20.11</v>
      </c>
      <c r="F316" s="230"/>
      <c r="G316" s="230"/>
      <c r="H316" s="230"/>
      <c r="I316" s="230"/>
      <c r="J316" s="230"/>
      <c r="K316" s="230"/>
      <c r="L316" s="230"/>
      <c r="M316" s="230"/>
      <c r="N316" s="229"/>
      <c r="O316" s="229"/>
      <c r="P316" s="229"/>
      <c r="Q316" s="229"/>
      <c r="R316" s="230"/>
      <c r="S316" s="230"/>
      <c r="T316" s="230"/>
      <c r="U316" s="230"/>
      <c r="V316" s="230"/>
      <c r="W316" s="230"/>
      <c r="X316" s="230"/>
      <c r="Y316" s="230"/>
      <c r="Z316" s="210"/>
      <c r="AA316" s="210"/>
      <c r="AB316" s="210"/>
      <c r="AC316" s="210"/>
      <c r="AD316" s="210"/>
      <c r="AE316" s="210"/>
      <c r="AF316" s="210"/>
      <c r="AG316" s="210" t="s">
        <v>149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x14ac:dyDescent="0.25">
      <c r="A317" s="240" t="s">
        <v>136</v>
      </c>
      <c r="B317" s="241" t="s">
        <v>79</v>
      </c>
      <c r="C317" s="262" t="s">
        <v>80</v>
      </c>
      <c r="D317" s="242"/>
      <c r="E317" s="243"/>
      <c r="F317" s="244"/>
      <c r="G317" s="245">
        <f>SUMIF(AG318:AG336,"&lt;&gt;NOR",G318:G336)</f>
        <v>0</v>
      </c>
      <c r="H317" s="239"/>
      <c r="I317" s="239">
        <f>SUM(I318:I336)</f>
        <v>0</v>
      </c>
      <c r="J317" s="239"/>
      <c r="K317" s="239">
        <f>SUM(K318:K336)</f>
        <v>0</v>
      </c>
      <c r="L317" s="239"/>
      <c r="M317" s="239">
        <f>SUM(M318:M336)</f>
        <v>0</v>
      </c>
      <c r="N317" s="238"/>
      <c r="O317" s="238">
        <f>SUM(O318:O336)</f>
        <v>108.01</v>
      </c>
      <c r="P317" s="238"/>
      <c r="Q317" s="238">
        <f>SUM(Q318:Q336)</f>
        <v>0</v>
      </c>
      <c r="R317" s="239"/>
      <c r="S317" s="239"/>
      <c r="T317" s="239"/>
      <c r="U317" s="239"/>
      <c r="V317" s="239">
        <f>SUM(V318:V336)</f>
        <v>98.309999999999988</v>
      </c>
      <c r="W317" s="239"/>
      <c r="X317" s="239"/>
      <c r="Y317" s="239"/>
      <c r="AG317" t="s">
        <v>137</v>
      </c>
    </row>
    <row r="318" spans="1:60" ht="20.399999999999999" outlineLevel="1" x14ac:dyDescent="0.25">
      <c r="A318" s="247">
        <v>36</v>
      </c>
      <c r="B318" s="248" t="s">
        <v>366</v>
      </c>
      <c r="C318" s="263" t="s">
        <v>367</v>
      </c>
      <c r="D318" s="249" t="s">
        <v>221</v>
      </c>
      <c r="E318" s="250">
        <v>45.618000000000002</v>
      </c>
      <c r="F318" s="251"/>
      <c r="G318" s="252">
        <f>ROUND(E318*F318,2)</f>
        <v>0</v>
      </c>
      <c r="H318" s="231"/>
      <c r="I318" s="230">
        <f>ROUND(E318*H318,2)</f>
        <v>0</v>
      </c>
      <c r="J318" s="231"/>
      <c r="K318" s="230">
        <f>ROUND(E318*J318,2)</f>
        <v>0</v>
      </c>
      <c r="L318" s="230">
        <v>21</v>
      </c>
      <c r="M318" s="230">
        <f>G318*(1+L318/100)</f>
        <v>0</v>
      </c>
      <c r="N318" s="229">
        <v>1.8907700000000001</v>
      </c>
      <c r="O318" s="229">
        <f>ROUND(E318*N318,2)</f>
        <v>86.25</v>
      </c>
      <c r="P318" s="229">
        <v>0</v>
      </c>
      <c r="Q318" s="229">
        <f>ROUND(E318*P318,2)</f>
        <v>0</v>
      </c>
      <c r="R318" s="230"/>
      <c r="S318" s="230" t="s">
        <v>141</v>
      </c>
      <c r="T318" s="230" t="s">
        <v>142</v>
      </c>
      <c r="U318" s="230">
        <v>1.6950000000000001</v>
      </c>
      <c r="V318" s="230">
        <f>ROUND(E318*U318,2)</f>
        <v>77.319999999999993</v>
      </c>
      <c r="W318" s="230"/>
      <c r="X318" s="230" t="s">
        <v>143</v>
      </c>
      <c r="Y318" s="230" t="s">
        <v>144</v>
      </c>
      <c r="Z318" s="210"/>
      <c r="AA318" s="210"/>
      <c r="AB318" s="210"/>
      <c r="AC318" s="210"/>
      <c r="AD318" s="210"/>
      <c r="AE318" s="210"/>
      <c r="AF318" s="210"/>
      <c r="AG318" s="210" t="s">
        <v>145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2" x14ac:dyDescent="0.25">
      <c r="A319" s="227"/>
      <c r="B319" s="228"/>
      <c r="C319" s="264" t="s">
        <v>368</v>
      </c>
      <c r="D319" s="253"/>
      <c r="E319" s="253"/>
      <c r="F319" s="253"/>
      <c r="G319" s="253"/>
      <c r="H319" s="230"/>
      <c r="I319" s="230"/>
      <c r="J319" s="230"/>
      <c r="K319" s="230"/>
      <c r="L319" s="230"/>
      <c r="M319" s="230"/>
      <c r="N319" s="229"/>
      <c r="O319" s="229"/>
      <c r="P319" s="229"/>
      <c r="Q319" s="229"/>
      <c r="R319" s="230"/>
      <c r="S319" s="230"/>
      <c r="T319" s="230"/>
      <c r="U319" s="230"/>
      <c r="V319" s="230"/>
      <c r="W319" s="230"/>
      <c r="X319" s="230"/>
      <c r="Y319" s="230"/>
      <c r="Z319" s="210"/>
      <c r="AA319" s="210"/>
      <c r="AB319" s="210"/>
      <c r="AC319" s="210"/>
      <c r="AD319" s="210"/>
      <c r="AE319" s="210"/>
      <c r="AF319" s="210"/>
      <c r="AG319" s="210" t="s">
        <v>147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2" x14ac:dyDescent="0.25">
      <c r="A320" s="227"/>
      <c r="B320" s="228"/>
      <c r="C320" s="265" t="s">
        <v>369</v>
      </c>
      <c r="D320" s="232"/>
      <c r="E320" s="233">
        <v>14.3</v>
      </c>
      <c r="F320" s="230"/>
      <c r="G320" s="230"/>
      <c r="H320" s="230"/>
      <c r="I320" s="230"/>
      <c r="J320" s="230"/>
      <c r="K320" s="230"/>
      <c r="L320" s="230"/>
      <c r="M320" s="230"/>
      <c r="N320" s="229"/>
      <c r="O320" s="229"/>
      <c r="P320" s="229"/>
      <c r="Q320" s="229"/>
      <c r="R320" s="230"/>
      <c r="S320" s="230"/>
      <c r="T320" s="230"/>
      <c r="U320" s="230"/>
      <c r="V320" s="230"/>
      <c r="W320" s="230"/>
      <c r="X320" s="230"/>
      <c r="Y320" s="230"/>
      <c r="Z320" s="210"/>
      <c r="AA320" s="210"/>
      <c r="AB320" s="210"/>
      <c r="AC320" s="210"/>
      <c r="AD320" s="210"/>
      <c r="AE320" s="210"/>
      <c r="AF320" s="210"/>
      <c r="AG320" s="210" t="s">
        <v>149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5">
      <c r="A321" s="227"/>
      <c r="B321" s="228"/>
      <c r="C321" s="265" t="s">
        <v>370</v>
      </c>
      <c r="D321" s="232"/>
      <c r="E321" s="233">
        <v>18.84</v>
      </c>
      <c r="F321" s="230"/>
      <c r="G321" s="230"/>
      <c r="H321" s="230"/>
      <c r="I321" s="230"/>
      <c r="J321" s="230"/>
      <c r="K321" s="230"/>
      <c r="L321" s="230"/>
      <c r="M321" s="230"/>
      <c r="N321" s="229"/>
      <c r="O321" s="229"/>
      <c r="P321" s="229"/>
      <c r="Q321" s="229"/>
      <c r="R321" s="230"/>
      <c r="S321" s="230"/>
      <c r="T321" s="230"/>
      <c r="U321" s="230"/>
      <c r="V321" s="230"/>
      <c r="W321" s="230"/>
      <c r="X321" s="230"/>
      <c r="Y321" s="230"/>
      <c r="Z321" s="210"/>
      <c r="AA321" s="210"/>
      <c r="AB321" s="210"/>
      <c r="AC321" s="210"/>
      <c r="AD321" s="210"/>
      <c r="AE321" s="210"/>
      <c r="AF321" s="210"/>
      <c r="AG321" s="210" t="s">
        <v>149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25">
      <c r="A322" s="227"/>
      <c r="B322" s="228"/>
      <c r="C322" s="265" t="s">
        <v>371</v>
      </c>
      <c r="D322" s="232"/>
      <c r="E322" s="233">
        <v>0.11</v>
      </c>
      <c r="F322" s="230"/>
      <c r="G322" s="230"/>
      <c r="H322" s="230"/>
      <c r="I322" s="230"/>
      <c r="J322" s="230"/>
      <c r="K322" s="230"/>
      <c r="L322" s="230"/>
      <c r="M322" s="230"/>
      <c r="N322" s="229"/>
      <c r="O322" s="229"/>
      <c r="P322" s="229"/>
      <c r="Q322" s="229"/>
      <c r="R322" s="230"/>
      <c r="S322" s="230"/>
      <c r="T322" s="230"/>
      <c r="U322" s="230"/>
      <c r="V322" s="230"/>
      <c r="W322" s="230"/>
      <c r="X322" s="230"/>
      <c r="Y322" s="230"/>
      <c r="Z322" s="210"/>
      <c r="AA322" s="210"/>
      <c r="AB322" s="210"/>
      <c r="AC322" s="210"/>
      <c r="AD322" s="210"/>
      <c r="AE322" s="210"/>
      <c r="AF322" s="210"/>
      <c r="AG322" s="210" t="s">
        <v>149</v>
      </c>
      <c r="AH322" s="210">
        <v>0</v>
      </c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3" x14ac:dyDescent="0.25">
      <c r="A323" s="227"/>
      <c r="B323" s="228"/>
      <c r="C323" s="265" t="s">
        <v>372</v>
      </c>
      <c r="D323" s="232"/>
      <c r="E323" s="233">
        <v>12.17</v>
      </c>
      <c r="F323" s="230"/>
      <c r="G323" s="230"/>
      <c r="H323" s="230"/>
      <c r="I323" s="230"/>
      <c r="J323" s="230"/>
      <c r="K323" s="230"/>
      <c r="L323" s="230"/>
      <c r="M323" s="230"/>
      <c r="N323" s="229"/>
      <c r="O323" s="229"/>
      <c r="P323" s="229"/>
      <c r="Q323" s="229"/>
      <c r="R323" s="230"/>
      <c r="S323" s="230"/>
      <c r="T323" s="230"/>
      <c r="U323" s="230"/>
      <c r="V323" s="230"/>
      <c r="W323" s="230"/>
      <c r="X323" s="230"/>
      <c r="Y323" s="230"/>
      <c r="Z323" s="210"/>
      <c r="AA323" s="210"/>
      <c r="AB323" s="210"/>
      <c r="AC323" s="210"/>
      <c r="AD323" s="210"/>
      <c r="AE323" s="210"/>
      <c r="AF323" s="210"/>
      <c r="AG323" s="210" t="s">
        <v>149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25">
      <c r="A324" s="227"/>
      <c r="B324" s="228"/>
      <c r="C324" s="265" t="s">
        <v>373</v>
      </c>
      <c r="D324" s="232"/>
      <c r="E324" s="233">
        <v>0.2</v>
      </c>
      <c r="F324" s="230"/>
      <c r="G324" s="230"/>
      <c r="H324" s="230"/>
      <c r="I324" s="230"/>
      <c r="J324" s="230"/>
      <c r="K324" s="230"/>
      <c r="L324" s="230"/>
      <c r="M324" s="230"/>
      <c r="N324" s="229"/>
      <c r="O324" s="229"/>
      <c r="P324" s="229"/>
      <c r="Q324" s="229"/>
      <c r="R324" s="230"/>
      <c r="S324" s="230"/>
      <c r="T324" s="230"/>
      <c r="U324" s="230"/>
      <c r="V324" s="230"/>
      <c r="W324" s="230"/>
      <c r="X324" s="230"/>
      <c r="Y324" s="230"/>
      <c r="Z324" s="210"/>
      <c r="AA324" s="210"/>
      <c r="AB324" s="210"/>
      <c r="AC324" s="210"/>
      <c r="AD324" s="210"/>
      <c r="AE324" s="210"/>
      <c r="AF324" s="210"/>
      <c r="AG324" s="210" t="s">
        <v>149</v>
      </c>
      <c r="AH324" s="210">
        <v>0</v>
      </c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ht="20.399999999999999" outlineLevel="1" x14ac:dyDescent="0.25">
      <c r="A325" s="247">
        <v>37</v>
      </c>
      <c r="B325" s="248" t="s">
        <v>374</v>
      </c>
      <c r="C325" s="263" t="s">
        <v>375</v>
      </c>
      <c r="D325" s="249" t="s">
        <v>376</v>
      </c>
      <c r="E325" s="250">
        <v>22</v>
      </c>
      <c r="F325" s="251"/>
      <c r="G325" s="252">
        <f>ROUND(E325*F325,2)</f>
        <v>0</v>
      </c>
      <c r="H325" s="231"/>
      <c r="I325" s="230">
        <f>ROUND(E325*H325,2)</f>
        <v>0</v>
      </c>
      <c r="J325" s="231"/>
      <c r="K325" s="230">
        <f>ROUND(E325*J325,2)</f>
        <v>0</v>
      </c>
      <c r="L325" s="230">
        <v>21</v>
      </c>
      <c r="M325" s="230">
        <f>G325*(1+L325/100)</f>
        <v>0</v>
      </c>
      <c r="N325" s="229">
        <v>1.29E-2</v>
      </c>
      <c r="O325" s="229">
        <f>ROUND(E325*N325,2)</f>
        <v>0.28000000000000003</v>
      </c>
      <c r="P325" s="229">
        <v>0</v>
      </c>
      <c r="Q325" s="229">
        <f>ROUND(E325*P325,2)</f>
        <v>0</v>
      </c>
      <c r="R325" s="230"/>
      <c r="S325" s="230" t="s">
        <v>141</v>
      </c>
      <c r="T325" s="230" t="s">
        <v>142</v>
      </c>
      <c r="U325" s="230">
        <v>0.42</v>
      </c>
      <c r="V325" s="230">
        <f>ROUND(E325*U325,2)</f>
        <v>9.24</v>
      </c>
      <c r="W325" s="230"/>
      <c r="X325" s="230" t="s">
        <v>143</v>
      </c>
      <c r="Y325" s="230" t="s">
        <v>144</v>
      </c>
      <c r="Z325" s="210"/>
      <c r="AA325" s="210"/>
      <c r="AB325" s="210"/>
      <c r="AC325" s="210"/>
      <c r="AD325" s="210"/>
      <c r="AE325" s="210"/>
      <c r="AF325" s="210"/>
      <c r="AG325" s="210" t="s">
        <v>145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2" x14ac:dyDescent="0.25">
      <c r="A326" s="227"/>
      <c r="B326" s="228"/>
      <c r="C326" s="265" t="s">
        <v>377</v>
      </c>
      <c r="D326" s="232"/>
      <c r="E326" s="233">
        <v>2</v>
      </c>
      <c r="F326" s="230"/>
      <c r="G326" s="230"/>
      <c r="H326" s="230"/>
      <c r="I326" s="230"/>
      <c r="J326" s="230"/>
      <c r="K326" s="230"/>
      <c r="L326" s="230"/>
      <c r="M326" s="230"/>
      <c r="N326" s="229"/>
      <c r="O326" s="229"/>
      <c r="P326" s="229"/>
      <c r="Q326" s="229"/>
      <c r="R326" s="230"/>
      <c r="S326" s="230"/>
      <c r="T326" s="230"/>
      <c r="U326" s="230"/>
      <c r="V326" s="230"/>
      <c r="W326" s="230"/>
      <c r="X326" s="230"/>
      <c r="Y326" s="230"/>
      <c r="Z326" s="210"/>
      <c r="AA326" s="210"/>
      <c r="AB326" s="210"/>
      <c r="AC326" s="210"/>
      <c r="AD326" s="210"/>
      <c r="AE326" s="210"/>
      <c r="AF326" s="210"/>
      <c r="AG326" s="210" t="s">
        <v>149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3" x14ac:dyDescent="0.25">
      <c r="A327" s="227"/>
      <c r="B327" s="228"/>
      <c r="C327" s="265" t="s">
        <v>378</v>
      </c>
      <c r="D327" s="232"/>
      <c r="E327" s="233">
        <v>6</v>
      </c>
      <c r="F327" s="230"/>
      <c r="G327" s="230"/>
      <c r="H327" s="230"/>
      <c r="I327" s="230"/>
      <c r="J327" s="230"/>
      <c r="K327" s="230"/>
      <c r="L327" s="230"/>
      <c r="M327" s="230"/>
      <c r="N327" s="229"/>
      <c r="O327" s="229"/>
      <c r="P327" s="229"/>
      <c r="Q327" s="229"/>
      <c r="R327" s="230"/>
      <c r="S327" s="230"/>
      <c r="T327" s="230"/>
      <c r="U327" s="230"/>
      <c r="V327" s="230"/>
      <c r="W327" s="230"/>
      <c r="X327" s="230"/>
      <c r="Y327" s="230"/>
      <c r="Z327" s="210"/>
      <c r="AA327" s="210"/>
      <c r="AB327" s="210"/>
      <c r="AC327" s="210"/>
      <c r="AD327" s="210"/>
      <c r="AE327" s="210"/>
      <c r="AF327" s="210"/>
      <c r="AG327" s="210" t="s">
        <v>149</v>
      </c>
      <c r="AH327" s="210">
        <v>0</v>
      </c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3" x14ac:dyDescent="0.25">
      <c r="A328" s="227"/>
      <c r="B328" s="228"/>
      <c r="C328" s="265" t="s">
        <v>379</v>
      </c>
      <c r="D328" s="232"/>
      <c r="E328" s="233">
        <v>4</v>
      </c>
      <c r="F328" s="230"/>
      <c r="G328" s="230"/>
      <c r="H328" s="230"/>
      <c r="I328" s="230"/>
      <c r="J328" s="230"/>
      <c r="K328" s="230"/>
      <c r="L328" s="230"/>
      <c r="M328" s="230"/>
      <c r="N328" s="229"/>
      <c r="O328" s="229"/>
      <c r="P328" s="229"/>
      <c r="Q328" s="229"/>
      <c r="R328" s="230"/>
      <c r="S328" s="230"/>
      <c r="T328" s="230"/>
      <c r="U328" s="230"/>
      <c r="V328" s="230"/>
      <c r="W328" s="230"/>
      <c r="X328" s="230"/>
      <c r="Y328" s="230"/>
      <c r="Z328" s="210"/>
      <c r="AA328" s="210"/>
      <c r="AB328" s="210"/>
      <c r="AC328" s="210"/>
      <c r="AD328" s="210"/>
      <c r="AE328" s="210"/>
      <c r="AF328" s="210"/>
      <c r="AG328" s="210" t="s">
        <v>149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3" x14ac:dyDescent="0.25">
      <c r="A329" s="227"/>
      <c r="B329" s="228"/>
      <c r="C329" s="265" t="s">
        <v>380</v>
      </c>
      <c r="D329" s="232"/>
      <c r="E329" s="233">
        <v>10</v>
      </c>
      <c r="F329" s="230"/>
      <c r="G329" s="230"/>
      <c r="H329" s="230"/>
      <c r="I329" s="230"/>
      <c r="J329" s="230"/>
      <c r="K329" s="230"/>
      <c r="L329" s="230"/>
      <c r="M329" s="230"/>
      <c r="N329" s="229"/>
      <c r="O329" s="229"/>
      <c r="P329" s="229"/>
      <c r="Q329" s="229"/>
      <c r="R329" s="230"/>
      <c r="S329" s="230"/>
      <c r="T329" s="230"/>
      <c r="U329" s="230"/>
      <c r="V329" s="230"/>
      <c r="W329" s="230"/>
      <c r="X329" s="230"/>
      <c r="Y329" s="230"/>
      <c r="Z329" s="210"/>
      <c r="AA329" s="210"/>
      <c r="AB329" s="210"/>
      <c r="AC329" s="210"/>
      <c r="AD329" s="210"/>
      <c r="AE329" s="210"/>
      <c r="AF329" s="210"/>
      <c r="AG329" s="210" t="s">
        <v>149</v>
      </c>
      <c r="AH329" s="210">
        <v>0</v>
      </c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ht="30.6" outlineLevel="1" x14ac:dyDescent="0.25">
      <c r="A330" s="247">
        <v>38</v>
      </c>
      <c r="B330" s="248" t="s">
        <v>381</v>
      </c>
      <c r="C330" s="263" t="s">
        <v>382</v>
      </c>
      <c r="D330" s="249" t="s">
        <v>221</v>
      </c>
      <c r="E330" s="250">
        <v>8.1120000000000001</v>
      </c>
      <c r="F330" s="251"/>
      <c r="G330" s="252">
        <f>ROUND(E330*F330,2)</f>
        <v>0</v>
      </c>
      <c r="H330" s="231"/>
      <c r="I330" s="230">
        <f>ROUND(E330*H330,2)</f>
        <v>0</v>
      </c>
      <c r="J330" s="231"/>
      <c r="K330" s="230">
        <f>ROUND(E330*J330,2)</f>
        <v>0</v>
      </c>
      <c r="L330" s="230">
        <v>21</v>
      </c>
      <c r="M330" s="230">
        <f>G330*(1+L330/100)</f>
        <v>0</v>
      </c>
      <c r="N330" s="229">
        <v>2.5</v>
      </c>
      <c r="O330" s="229">
        <f>ROUND(E330*N330,2)</f>
        <v>20.28</v>
      </c>
      <c r="P330" s="229">
        <v>0</v>
      </c>
      <c r="Q330" s="229">
        <f>ROUND(E330*P330,2)</f>
        <v>0</v>
      </c>
      <c r="R330" s="230"/>
      <c r="S330" s="230" t="s">
        <v>141</v>
      </c>
      <c r="T330" s="230" t="s">
        <v>142</v>
      </c>
      <c r="U330" s="230">
        <v>1.4490000000000001</v>
      </c>
      <c r="V330" s="230">
        <f>ROUND(E330*U330,2)</f>
        <v>11.75</v>
      </c>
      <c r="W330" s="230"/>
      <c r="X330" s="230" t="s">
        <v>143</v>
      </c>
      <c r="Y330" s="230" t="s">
        <v>144</v>
      </c>
      <c r="Z330" s="210"/>
      <c r="AA330" s="210"/>
      <c r="AB330" s="210"/>
      <c r="AC330" s="210"/>
      <c r="AD330" s="210"/>
      <c r="AE330" s="210"/>
      <c r="AF330" s="210"/>
      <c r="AG330" s="210" t="s">
        <v>145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2" x14ac:dyDescent="0.25">
      <c r="A331" s="227"/>
      <c r="B331" s="228"/>
      <c r="C331" s="264" t="s">
        <v>383</v>
      </c>
      <c r="D331" s="253"/>
      <c r="E331" s="253"/>
      <c r="F331" s="253"/>
      <c r="G331" s="253"/>
      <c r="H331" s="230"/>
      <c r="I331" s="230"/>
      <c r="J331" s="230"/>
      <c r="K331" s="230"/>
      <c r="L331" s="230"/>
      <c r="M331" s="230"/>
      <c r="N331" s="229"/>
      <c r="O331" s="229"/>
      <c r="P331" s="229"/>
      <c r="Q331" s="229"/>
      <c r="R331" s="230"/>
      <c r="S331" s="230"/>
      <c r="T331" s="230"/>
      <c r="U331" s="230"/>
      <c r="V331" s="230"/>
      <c r="W331" s="230"/>
      <c r="X331" s="230"/>
      <c r="Y331" s="230"/>
      <c r="Z331" s="210"/>
      <c r="AA331" s="210"/>
      <c r="AB331" s="210"/>
      <c r="AC331" s="210"/>
      <c r="AD331" s="210"/>
      <c r="AE331" s="210"/>
      <c r="AF331" s="210"/>
      <c r="AG331" s="210" t="s">
        <v>147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2" x14ac:dyDescent="0.25">
      <c r="A332" s="227"/>
      <c r="B332" s="228"/>
      <c r="C332" s="265" t="s">
        <v>384</v>
      </c>
      <c r="D332" s="232"/>
      <c r="E332" s="233">
        <v>8.11</v>
      </c>
      <c r="F332" s="230"/>
      <c r="G332" s="230"/>
      <c r="H332" s="230"/>
      <c r="I332" s="230"/>
      <c r="J332" s="230"/>
      <c r="K332" s="230"/>
      <c r="L332" s="230"/>
      <c r="M332" s="230"/>
      <c r="N332" s="229"/>
      <c r="O332" s="229"/>
      <c r="P332" s="229"/>
      <c r="Q332" s="229"/>
      <c r="R332" s="230"/>
      <c r="S332" s="230"/>
      <c r="T332" s="230"/>
      <c r="U332" s="230"/>
      <c r="V332" s="230"/>
      <c r="W332" s="230"/>
      <c r="X332" s="230"/>
      <c r="Y332" s="230"/>
      <c r="Z332" s="210"/>
      <c r="AA332" s="210"/>
      <c r="AB332" s="210"/>
      <c r="AC332" s="210"/>
      <c r="AD332" s="210"/>
      <c r="AE332" s="210"/>
      <c r="AF332" s="210"/>
      <c r="AG332" s="210" t="s">
        <v>149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ht="20.399999999999999" outlineLevel="1" x14ac:dyDescent="0.25">
      <c r="A333" s="255">
        <v>39</v>
      </c>
      <c r="B333" s="256" t="s">
        <v>385</v>
      </c>
      <c r="C333" s="268" t="s">
        <v>386</v>
      </c>
      <c r="D333" s="257" t="s">
        <v>376</v>
      </c>
      <c r="E333" s="258">
        <v>2</v>
      </c>
      <c r="F333" s="259"/>
      <c r="G333" s="260">
        <f>ROUND(E333*F333,2)</f>
        <v>0</v>
      </c>
      <c r="H333" s="231"/>
      <c r="I333" s="230">
        <f>ROUND(E333*H333,2)</f>
        <v>0</v>
      </c>
      <c r="J333" s="231"/>
      <c r="K333" s="230">
        <f>ROUND(E333*J333,2)</f>
        <v>0</v>
      </c>
      <c r="L333" s="230">
        <v>21</v>
      </c>
      <c r="M333" s="230">
        <f>G333*(1+L333/100)</f>
        <v>0</v>
      </c>
      <c r="N333" s="229">
        <v>2.8000000000000001E-2</v>
      </c>
      <c r="O333" s="229">
        <f>ROUND(E333*N333,2)</f>
        <v>0.06</v>
      </c>
      <c r="P333" s="229">
        <v>0</v>
      </c>
      <c r="Q333" s="229">
        <f>ROUND(E333*P333,2)</f>
        <v>0</v>
      </c>
      <c r="R333" s="230" t="s">
        <v>387</v>
      </c>
      <c r="S333" s="230" t="s">
        <v>141</v>
      </c>
      <c r="T333" s="230" t="s">
        <v>142</v>
      </c>
      <c r="U333" s="230">
        <v>0</v>
      </c>
      <c r="V333" s="230">
        <f>ROUND(E333*U333,2)</f>
        <v>0</v>
      </c>
      <c r="W333" s="230"/>
      <c r="X333" s="230" t="s">
        <v>362</v>
      </c>
      <c r="Y333" s="230" t="s">
        <v>144</v>
      </c>
      <c r="Z333" s="210"/>
      <c r="AA333" s="210"/>
      <c r="AB333" s="210"/>
      <c r="AC333" s="210"/>
      <c r="AD333" s="210"/>
      <c r="AE333" s="210"/>
      <c r="AF333" s="210"/>
      <c r="AG333" s="210" t="s">
        <v>363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ht="20.399999999999999" outlineLevel="1" x14ac:dyDescent="0.25">
      <c r="A334" s="255">
        <v>40</v>
      </c>
      <c r="B334" s="256" t="s">
        <v>388</v>
      </c>
      <c r="C334" s="268" t="s">
        <v>389</v>
      </c>
      <c r="D334" s="257" t="s">
        <v>376</v>
      </c>
      <c r="E334" s="258">
        <v>6</v>
      </c>
      <c r="F334" s="259"/>
      <c r="G334" s="260">
        <f>ROUND(E334*F334,2)</f>
        <v>0</v>
      </c>
      <c r="H334" s="231"/>
      <c r="I334" s="230">
        <f>ROUND(E334*H334,2)</f>
        <v>0</v>
      </c>
      <c r="J334" s="231"/>
      <c r="K334" s="230">
        <f>ROUND(E334*J334,2)</f>
        <v>0</v>
      </c>
      <c r="L334" s="230">
        <v>21</v>
      </c>
      <c r="M334" s="230">
        <f>G334*(1+L334/100)</f>
        <v>0</v>
      </c>
      <c r="N334" s="229">
        <v>0.04</v>
      </c>
      <c r="O334" s="229">
        <f>ROUND(E334*N334,2)</f>
        <v>0.24</v>
      </c>
      <c r="P334" s="229">
        <v>0</v>
      </c>
      <c r="Q334" s="229">
        <f>ROUND(E334*P334,2)</f>
        <v>0</v>
      </c>
      <c r="R334" s="230" t="s">
        <v>387</v>
      </c>
      <c r="S334" s="230" t="s">
        <v>141</v>
      </c>
      <c r="T334" s="230" t="s">
        <v>142</v>
      </c>
      <c r="U334" s="230">
        <v>0</v>
      </c>
      <c r="V334" s="230">
        <f>ROUND(E334*U334,2)</f>
        <v>0</v>
      </c>
      <c r="W334" s="230"/>
      <c r="X334" s="230" t="s">
        <v>362</v>
      </c>
      <c r="Y334" s="230" t="s">
        <v>144</v>
      </c>
      <c r="Z334" s="210"/>
      <c r="AA334" s="210"/>
      <c r="AB334" s="210"/>
      <c r="AC334" s="210"/>
      <c r="AD334" s="210"/>
      <c r="AE334" s="210"/>
      <c r="AF334" s="210"/>
      <c r="AG334" s="210" t="s">
        <v>363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ht="20.399999999999999" outlineLevel="1" x14ac:dyDescent="0.25">
      <c r="A335" s="255">
        <v>41</v>
      </c>
      <c r="B335" s="256" t="s">
        <v>390</v>
      </c>
      <c r="C335" s="268" t="s">
        <v>391</v>
      </c>
      <c r="D335" s="257" t="s">
        <v>376</v>
      </c>
      <c r="E335" s="258">
        <v>4</v>
      </c>
      <c r="F335" s="259"/>
      <c r="G335" s="260">
        <f>ROUND(E335*F335,2)</f>
        <v>0</v>
      </c>
      <c r="H335" s="231"/>
      <c r="I335" s="230">
        <f>ROUND(E335*H335,2)</f>
        <v>0</v>
      </c>
      <c r="J335" s="231"/>
      <c r="K335" s="230">
        <f>ROUND(E335*J335,2)</f>
        <v>0</v>
      </c>
      <c r="L335" s="230">
        <v>21</v>
      </c>
      <c r="M335" s="230">
        <f>G335*(1+L335/100)</f>
        <v>0</v>
      </c>
      <c r="N335" s="229">
        <v>5.3999999999999999E-2</v>
      </c>
      <c r="O335" s="229">
        <f>ROUND(E335*N335,2)</f>
        <v>0.22</v>
      </c>
      <c r="P335" s="229">
        <v>0</v>
      </c>
      <c r="Q335" s="229">
        <f>ROUND(E335*P335,2)</f>
        <v>0</v>
      </c>
      <c r="R335" s="230" t="s">
        <v>387</v>
      </c>
      <c r="S335" s="230" t="s">
        <v>141</v>
      </c>
      <c r="T335" s="230" t="s">
        <v>142</v>
      </c>
      <c r="U335" s="230">
        <v>0</v>
      </c>
      <c r="V335" s="230">
        <f>ROUND(E335*U335,2)</f>
        <v>0</v>
      </c>
      <c r="W335" s="230"/>
      <c r="X335" s="230" t="s">
        <v>362</v>
      </c>
      <c r="Y335" s="230" t="s">
        <v>144</v>
      </c>
      <c r="Z335" s="210"/>
      <c r="AA335" s="210"/>
      <c r="AB335" s="210"/>
      <c r="AC335" s="210"/>
      <c r="AD335" s="210"/>
      <c r="AE335" s="210"/>
      <c r="AF335" s="210"/>
      <c r="AG335" s="210" t="s">
        <v>363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ht="20.399999999999999" outlineLevel="1" x14ac:dyDescent="0.25">
      <c r="A336" s="255">
        <v>42</v>
      </c>
      <c r="B336" s="256" t="s">
        <v>392</v>
      </c>
      <c r="C336" s="268" t="s">
        <v>393</v>
      </c>
      <c r="D336" s="257" t="s">
        <v>376</v>
      </c>
      <c r="E336" s="258">
        <v>10</v>
      </c>
      <c r="F336" s="259"/>
      <c r="G336" s="260">
        <f>ROUND(E336*F336,2)</f>
        <v>0</v>
      </c>
      <c r="H336" s="231"/>
      <c r="I336" s="230">
        <f>ROUND(E336*H336,2)</f>
        <v>0</v>
      </c>
      <c r="J336" s="231"/>
      <c r="K336" s="230">
        <f>ROUND(E336*J336,2)</f>
        <v>0</v>
      </c>
      <c r="L336" s="230">
        <v>21</v>
      </c>
      <c r="M336" s="230">
        <f>G336*(1+L336/100)</f>
        <v>0</v>
      </c>
      <c r="N336" s="229">
        <v>6.8000000000000005E-2</v>
      </c>
      <c r="O336" s="229">
        <f>ROUND(E336*N336,2)</f>
        <v>0.68</v>
      </c>
      <c r="P336" s="229">
        <v>0</v>
      </c>
      <c r="Q336" s="229">
        <f>ROUND(E336*P336,2)</f>
        <v>0</v>
      </c>
      <c r="R336" s="230" t="s">
        <v>387</v>
      </c>
      <c r="S336" s="230" t="s">
        <v>141</v>
      </c>
      <c r="T336" s="230" t="s">
        <v>142</v>
      </c>
      <c r="U336" s="230">
        <v>0</v>
      </c>
      <c r="V336" s="230">
        <f>ROUND(E336*U336,2)</f>
        <v>0</v>
      </c>
      <c r="W336" s="230"/>
      <c r="X336" s="230" t="s">
        <v>362</v>
      </c>
      <c r="Y336" s="230" t="s">
        <v>144</v>
      </c>
      <c r="Z336" s="210"/>
      <c r="AA336" s="210"/>
      <c r="AB336" s="210"/>
      <c r="AC336" s="210"/>
      <c r="AD336" s="210"/>
      <c r="AE336" s="210"/>
      <c r="AF336" s="210"/>
      <c r="AG336" s="210" t="s">
        <v>363</v>
      </c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x14ac:dyDescent="0.25">
      <c r="A337" s="240" t="s">
        <v>136</v>
      </c>
      <c r="B337" s="241" t="s">
        <v>81</v>
      </c>
      <c r="C337" s="262" t="s">
        <v>82</v>
      </c>
      <c r="D337" s="242"/>
      <c r="E337" s="243"/>
      <c r="F337" s="244"/>
      <c r="G337" s="245">
        <f>SUMIF(AG338:AG342,"&lt;&gt;NOR",G338:G342)</f>
        <v>0</v>
      </c>
      <c r="H337" s="239"/>
      <c r="I337" s="239">
        <f>SUM(I338:I342)</f>
        <v>0</v>
      </c>
      <c r="J337" s="239"/>
      <c r="K337" s="239">
        <f>SUM(K338:K342)</f>
        <v>0</v>
      </c>
      <c r="L337" s="239"/>
      <c r="M337" s="239">
        <f>SUM(M338:M342)</f>
        <v>0</v>
      </c>
      <c r="N337" s="238"/>
      <c r="O337" s="238">
        <f>SUM(O338:O342)</f>
        <v>0.51</v>
      </c>
      <c r="P337" s="238"/>
      <c r="Q337" s="238">
        <f>SUM(Q338:Q342)</f>
        <v>0</v>
      </c>
      <c r="R337" s="239"/>
      <c r="S337" s="239"/>
      <c r="T337" s="239"/>
      <c r="U337" s="239"/>
      <c r="V337" s="239">
        <f>SUM(V338:V342)</f>
        <v>1.21</v>
      </c>
      <c r="W337" s="239"/>
      <c r="X337" s="239"/>
      <c r="Y337" s="239"/>
      <c r="AG337" t="s">
        <v>137</v>
      </c>
    </row>
    <row r="338" spans="1:60" ht="20.399999999999999" outlineLevel="1" x14ac:dyDescent="0.25">
      <c r="A338" s="247">
        <v>43</v>
      </c>
      <c r="B338" s="248" t="s">
        <v>394</v>
      </c>
      <c r="C338" s="263" t="s">
        <v>395</v>
      </c>
      <c r="D338" s="249" t="s">
        <v>140</v>
      </c>
      <c r="E338" s="250">
        <v>1</v>
      </c>
      <c r="F338" s="251"/>
      <c r="G338" s="252">
        <f>ROUND(E338*F338,2)</f>
        <v>0</v>
      </c>
      <c r="H338" s="231"/>
      <c r="I338" s="230">
        <f>ROUND(E338*H338,2)</f>
        <v>0</v>
      </c>
      <c r="J338" s="231"/>
      <c r="K338" s="230">
        <f>ROUND(E338*J338,2)</f>
        <v>0</v>
      </c>
      <c r="L338" s="230">
        <v>21</v>
      </c>
      <c r="M338" s="230">
        <f>G338*(1+L338/100)</f>
        <v>0</v>
      </c>
      <c r="N338" s="229">
        <v>0.31387999999999999</v>
      </c>
      <c r="O338" s="229">
        <f>ROUND(E338*N338,2)</f>
        <v>0.31</v>
      </c>
      <c r="P338" s="229">
        <v>0</v>
      </c>
      <c r="Q338" s="229">
        <f>ROUND(E338*P338,2)</f>
        <v>0</v>
      </c>
      <c r="R338" s="230"/>
      <c r="S338" s="230" t="s">
        <v>141</v>
      </c>
      <c r="T338" s="230" t="s">
        <v>142</v>
      </c>
      <c r="U338" s="230">
        <v>1.208</v>
      </c>
      <c r="V338" s="230">
        <f>ROUND(E338*U338,2)</f>
        <v>1.21</v>
      </c>
      <c r="W338" s="230"/>
      <c r="X338" s="230" t="s">
        <v>143</v>
      </c>
      <c r="Y338" s="230" t="s">
        <v>144</v>
      </c>
      <c r="Z338" s="210"/>
      <c r="AA338" s="210"/>
      <c r="AB338" s="210"/>
      <c r="AC338" s="210"/>
      <c r="AD338" s="210"/>
      <c r="AE338" s="210"/>
      <c r="AF338" s="210"/>
      <c r="AG338" s="210" t="s">
        <v>145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ht="21" outlineLevel="2" x14ac:dyDescent="0.25">
      <c r="A339" s="227"/>
      <c r="B339" s="228"/>
      <c r="C339" s="264" t="s">
        <v>396</v>
      </c>
      <c r="D339" s="253"/>
      <c r="E339" s="253"/>
      <c r="F339" s="253"/>
      <c r="G339" s="253"/>
      <c r="H339" s="230"/>
      <c r="I339" s="230"/>
      <c r="J339" s="230"/>
      <c r="K339" s="230"/>
      <c r="L339" s="230"/>
      <c r="M339" s="230"/>
      <c r="N339" s="229"/>
      <c r="O339" s="229"/>
      <c r="P339" s="229"/>
      <c r="Q339" s="229"/>
      <c r="R339" s="230"/>
      <c r="S339" s="230"/>
      <c r="T339" s="230"/>
      <c r="U339" s="230"/>
      <c r="V339" s="230"/>
      <c r="W339" s="230"/>
      <c r="X339" s="230"/>
      <c r="Y339" s="230"/>
      <c r="Z339" s="210"/>
      <c r="AA339" s="210"/>
      <c r="AB339" s="210"/>
      <c r="AC339" s="210"/>
      <c r="AD339" s="210"/>
      <c r="AE339" s="210"/>
      <c r="AF339" s="210"/>
      <c r="AG339" s="210" t="s">
        <v>147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54" t="str">
        <f>C339</f>
        <v>s provedením lože do 50 mm, s vyplněním spár, s dvojím beraněním a se smetením přebytečného materiálu na krajnici</v>
      </c>
      <c r="BB339" s="210"/>
      <c r="BC339" s="210"/>
      <c r="BD339" s="210"/>
      <c r="BE339" s="210"/>
      <c r="BF339" s="210"/>
      <c r="BG339" s="210"/>
      <c r="BH339" s="210"/>
    </row>
    <row r="340" spans="1:60" outlineLevel="2" x14ac:dyDescent="0.25">
      <c r="A340" s="227"/>
      <c r="B340" s="228"/>
      <c r="C340" s="265" t="s">
        <v>397</v>
      </c>
      <c r="D340" s="232"/>
      <c r="E340" s="233">
        <v>1</v>
      </c>
      <c r="F340" s="230"/>
      <c r="G340" s="230"/>
      <c r="H340" s="230"/>
      <c r="I340" s="230"/>
      <c r="J340" s="230"/>
      <c r="K340" s="230"/>
      <c r="L340" s="230"/>
      <c r="M340" s="230"/>
      <c r="N340" s="229"/>
      <c r="O340" s="229"/>
      <c r="P340" s="229"/>
      <c r="Q340" s="229"/>
      <c r="R340" s="230"/>
      <c r="S340" s="230"/>
      <c r="T340" s="230"/>
      <c r="U340" s="230"/>
      <c r="V340" s="230"/>
      <c r="W340" s="230"/>
      <c r="X340" s="230"/>
      <c r="Y340" s="230"/>
      <c r="Z340" s="210"/>
      <c r="AA340" s="210"/>
      <c r="AB340" s="210"/>
      <c r="AC340" s="210"/>
      <c r="AD340" s="210"/>
      <c r="AE340" s="210"/>
      <c r="AF340" s="210"/>
      <c r="AG340" s="210" t="s">
        <v>149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1" x14ac:dyDescent="0.25">
      <c r="A341" s="247">
        <v>44</v>
      </c>
      <c r="B341" s="248" t="s">
        <v>398</v>
      </c>
      <c r="C341" s="263" t="s">
        <v>399</v>
      </c>
      <c r="D341" s="249" t="s">
        <v>140</v>
      </c>
      <c r="E341" s="250">
        <v>1</v>
      </c>
      <c r="F341" s="251"/>
      <c r="G341" s="252">
        <f>ROUND(E341*F341,2)</f>
        <v>0</v>
      </c>
      <c r="H341" s="231"/>
      <c r="I341" s="230">
        <f>ROUND(E341*H341,2)</f>
        <v>0</v>
      </c>
      <c r="J341" s="231"/>
      <c r="K341" s="230">
        <f>ROUND(E341*J341,2)</f>
        <v>0</v>
      </c>
      <c r="L341" s="230">
        <v>21</v>
      </c>
      <c r="M341" s="230">
        <f>G341*(1+L341/100)</f>
        <v>0</v>
      </c>
      <c r="N341" s="229">
        <v>0.2</v>
      </c>
      <c r="O341" s="229">
        <f>ROUND(E341*N341,2)</f>
        <v>0.2</v>
      </c>
      <c r="P341" s="229">
        <v>0</v>
      </c>
      <c r="Q341" s="229">
        <f>ROUND(E341*P341,2)</f>
        <v>0</v>
      </c>
      <c r="R341" s="230" t="s">
        <v>387</v>
      </c>
      <c r="S341" s="230" t="s">
        <v>141</v>
      </c>
      <c r="T341" s="230" t="s">
        <v>142</v>
      </c>
      <c r="U341" s="230">
        <v>0</v>
      </c>
      <c r="V341" s="230">
        <f>ROUND(E341*U341,2)</f>
        <v>0</v>
      </c>
      <c r="W341" s="230"/>
      <c r="X341" s="230" t="s">
        <v>362</v>
      </c>
      <c r="Y341" s="230" t="s">
        <v>144</v>
      </c>
      <c r="Z341" s="210"/>
      <c r="AA341" s="210"/>
      <c r="AB341" s="210"/>
      <c r="AC341" s="210"/>
      <c r="AD341" s="210"/>
      <c r="AE341" s="210"/>
      <c r="AF341" s="210"/>
      <c r="AG341" s="210" t="s">
        <v>363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2" x14ac:dyDescent="0.25">
      <c r="A342" s="227"/>
      <c r="B342" s="228"/>
      <c r="C342" s="265" t="s">
        <v>397</v>
      </c>
      <c r="D342" s="232"/>
      <c r="E342" s="233">
        <v>1</v>
      </c>
      <c r="F342" s="230"/>
      <c r="G342" s="230"/>
      <c r="H342" s="230"/>
      <c r="I342" s="230"/>
      <c r="J342" s="230"/>
      <c r="K342" s="230"/>
      <c r="L342" s="230"/>
      <c r="M342" s="230"/>
      <c r="N342" s="229"/>
      <c r="O342" s="229"/>
      <c r="P342" s="229"/>
      <c r="Q342" s="229"/>
      <c r="R342" s="230"/>
      <c r="S342" s="230"/>
      <c r="T342" s="230"/>
      <c r="U342" s="230"/>
      <c r="V342" s="230"/>
      <c r="W342" s="230"/>
      <c r="X342" s="230"/>
      <c r="Y342" s="230"/>
      <c r="Z342" s="210"/>
      <c r="AA342" s="210"/>
      <c r="AB342" s="210"/>
      <c r="AC342" s="210"/>
      <c r="AD342" s="210"/>
      <c r="AE342" s="210"/>
      <c r="AF342" s="210"/>
      <c r="AG342" s="210" t="s">
        <v>149</v>
      </c>
      <c r="AH342" s="210">
        <v>0</v>
      </c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x14ac:dyDescent="0.25">
      <c r="A343" s="240" t="s">
        <v>136</v>
      </c>
      <c r="B343" s="241" t="s">
        <v>85</v>
      </c>
      <c r="C343" s="262" t="s">
        <v>86</v>
      </c>
      <c r="D343" s="242"/>
      <c r="E343" s="243"/>
      <c r="F343" s="244"/>
      <c r="G343" s="245">
        <f>SUMIF(AG344:AG395,"&lt;&gt;NOR",G344:G395)</f>
        <v>0</v>
      </c>
      <c r="H343" s="239"/>
      <c r="I343" s="239">
        <f>SUM(I344:I395)</f>
        <v>0</v>
      </c>
      <c r="J343" s="239"/>
      <c r="K343" s="239">
        <f>SUM(K344:K395)</f>
        <v>0</v>
      </c>
      <c r="L343" s="239"/>
      <c r="M343" s="239">
        <f>SUM(M344:M395)</f>
        <v>0</v>
      </c>
      <c r="N343" s="238"/>
      <c r="O343" s="238">
        <f>SUM(O344:O395)</f>
        <v>84.539999999999992</v>
      </c>
      <c r="P343" s="238"/>
      <c r="Q343" s="238">
        <f>SUM(Q344:Q395)</f>
        <v>0</v>
      </c>
      <c r="R343" s="239"/>
      <c r="S343" s="239"/>
      <c r="T343" s="239"/>
      <c r="U343" s="239"/>
      <c r="V343" s="239">
        <f>SUM(V344:V395)</f>
        <v>445.98</v>
      </c>
      <c r="W343" s="239"/>
      <c r="X343" s="239"/>
      <c r="Y343" s="239"/>
      <c r="AG343" t="s">
        <v>137</v>
      </c>
    </row>
    <row r="344" spans="1:60" ht="20.399999999999999" outlineLevel="1" x14ac:dyDescent="0.25">
      <c r="A344" s="247">
        <v>45</v>
      </c>
      <c r="B344" s="248" t="s">
        <v>400</v>
      </c>
      <c r="C344" s="263" t="s">
        <v>401</v>
      </c>
      <c r="D344" s="249" t="s">
        <v>191</v>
      </c>
      <c r="E344" s="250">
        <v>1</v>
      </c>
      <c r="F344" s="251"/>
      <c r="G344" s="252">
        <f>ROUND(E344*F344,2)</f>
        <v>0</v>
      </c>
      <c r="H344" s="231"/>
      <c r="I344" s="230">
        <f>ROUND(E344*H344,2)</f>
        <v>0</v>
      </c>
      <c r="J344" s="231"/>
      <c r="K344" s="230">
        <f>ROUND(E344*J344,2)</f>
        <v>0</v>
      </c>
      <c r="L344" s="230">
        <v>21</v>
      </c>
      <c r="M344" s="230">
        <f>G344*(1+L344/100)</f>
        <v>0</v>
      </c>
      <c r="N344" s="229">
        <v>1.0000000000000001E-5</v>
      </c>
      <c r="O344" s="229">
        <f>ROUND(E344*N344,2)</f>
        <v>0</v>
      </c>
      <c r="P344" s="229">
        <v>0</v>
      </c>
      <c r="Q344" s="229">
        <f>ROUND(E344*P344,2)</f>
        <v>0</v>
      </c>
      <c r="R344" s="230"/>
      <c r="S344" s="230" t="s">
        <v>141</v>
      </c>
      <c r="T344" s="230" t="s">
        <v>142</v>
      </c>
      <c r="U344" s="230">
        <v>0.08</v>
      </c>
      <c r="V344" s="230">
        <f>ROUND(E344*U344,2)</f>
        <v>0.08</v>
      </c>
      <c r="W344" s="230"/>
      <c r="X344" s="230" t="s">
        <v>143</v>
      </c>
      <c r="Y344" s="230" t="s">
        <v>144</v>
      </c>
      <c r="Z344" s="210"/>
      <c r="AA344" s="210"/>
      <c r="AB344" s="210"/>
      <c r="AC344" s="210"/>
      <c r="AD344" s="210"/>
      <c r="AE344" s="210"/>
      <c r="AF344" s="210"/>
      <c r="AG344" s="210" t="s">
        <v>145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2" x14ac:dyDescent="0.25">
      <c r="A345" s="227"/>
      <c r="B345" s="228"/>
      <c r="C345" s="264" t="s">
        <v>402</v>
      </c>
      <c r="D345" s="253"/>
      <c r="E345" s="253"/>
      <c r="F345" s="253"/>
      <c r="G345" s="253"/>
      <c r="H345" s="230"/>
      <c r="I345" s="230"/>
      <c r="J345" s="230"/>
      <c r="K345" s="230"/>
      <c r="L345" s="230"/>
      <c r="M345" s="230"/>
      <c r="N345" s="229"/>
      <c r="O345" s="229"/>
      <c r="P345" s="229"/>
      <c r="Q345" s="229"/>
      <c r="R345" s="230"/>
      <c r="S345" s="230"/>
      <c r="T345" s="230"/>
      <c r="U345" s="230"/>
      <c r="V345" s="230"/>
      <c r="W345" s="230"/>
      <c r="X345" s="230"/>
      <c r="Y345" s="230"/>
      <c r="Z345" s="210"/>
      <c r="AA345" s="210"/>
      <c r="AB345" s="210"/>
      <c r="AC345" s="210"/>
      <c r="AD345" s="210"/>
      <c r="AE345" s="210"/>
      <c r="AF345" s="210"/>
      <c r="AG345" s="210" t="s">
        <v>147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ht="20.399999999999999" outlineLevel="1" x14ac:dyDescent="0.25">
      <c r="A346" s="247">
        <v>46</v>
      </c>
      <c r="B346" s="248" t="s">
        <v>403</v>
      </c>
      <c r="C346" s="263" t="s">
        <v>404</v>
      </c>
      <c r="D346" s="249" t="s">
        <v>191</v>
      </c>
      <c r="E346" s="250">
        <v>130</v>
      </c>
      <c r="F346" s="251"/>
      <c r="G346" s="252">
        <f>ROUND(E346*F346,2)</f>
        <v>0</v>
      </c>
      <c r="H346" s="231"/>
      <c r="I346" s="230">
        <f>ROUND(E346*H346,2)</f>
        <v>0</v>
      </c>
      <c r="J346" s="231"/>
      <c r="K346" s="230">
        <f>ROUND(E346*J346,2)</f>
        <v>0</v>
      </c>
      <c r="L346" s="230">
        <v>21</v>
      </c>
      <c r="M346" s="230">
        <f>G346*(1+L346/100)</f>
        <v>0</v>
      </c>
      <c r="N346" s="229">
        <v>1.0000000000000001E-5</v>
      </c>
      <c r="O346" s="229">
        <f>ROUND(E346*N346,2)</f>
        <v>0</v>
      </c>
      <c r="P346" s="229">
        <v>0</v>
      </c>
      <c r="Q346" s="229">
        <f>ROUND(E346*P346,2)</f>
        <v>0</v>
      </c>
      <c r="R346" s="230"/>
      <c r="S346" s="230" t="s">
        <v>141</v>
      </c>
      <c r="T346" s="230" t="s">
        <v>142</v>
      </c>
      <c r="U346" s="230">
        <v>9.7000000000000003E-2</v>
      </c>
      <c r="V346" s="230">
        <f>ROUND(E346*U346,2)</f>
        <v>12.61</v>
      </c>
      <c r="W346" s="230"/>
      <c r="X346" s="230" t="s">
        <v>143</v>
      </c>
      <c r="Y346" s="230" t="s">
        <v>144</v>
      </c>
      <c r="Z346" s="210"/>
      <c r="AA346" s="210"/>
      <c r="AB346" s="210"/>
      <c r="AC346" s="210"/>
      <c r="AD346" s="210"/>
      <c r="AE346" s="210"/>
      <c r="AF346" s="210"/>
      <c r="AG346" s="210" t="s">
        <v>145</v>
      </c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2" x14ac:dyDescent="0.25">
      <c r="A347" s="227"/>
      <c r="B347" s="228"/>
      <c r="C347" s="264" t="s">
        <v>402</v>
      </c>
      <c r="D347" s="253"/>
      <c r="E347" s="253"/>
      <c r="F347" s="253"/>
      <c r="G347" s="253"/>
      <c r="H347" s="230"/>
      <c r="I347" s="230"/>
      <c r="J347" s="230"/>
      <c r="K347" s="230"/>
      <c r="L347" s="230"/>
      <c r="M347" s="230"/>
      <c r="N347" s="229"/>
      <c r="O347" s="229"/>
      <c r="P347" s="229"/>
      <c r="Q347" s="229"/>
      <c r="R347" s="230"/>
      <c r="S347" s="230"/>
      <c r="T347" s="230"/>
      <c r="U347" s="230"/>
      <c r="V347" s="230"/>
      <c r="W347" s="230"/>
      <c r="X347" s="230"/>
      <c r="Y347" s="230"/>
      <c r="Z347" s="210"/>
      <c r="AA347" s="210"/>
      <c r="AB347" s="210"/>
      <c r="AC347" s="210"/>
      <c r="AD347" s="210"/>
      <c r="AE347" s="210"/>
      <c r="AF347" s="210"/>
      <c r="AG347" s="210" t="s">
        <v>147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ht="20.399999999999999" outlineLevel="1" x14ac:dyDescent="0.25">
      <c r="A348" s="247">
        <v>47</v>
      </c>
      <c r="B348" s="248" t="s">
        <v>405</v>
      </c>
      <c r="C348" s="263" t="s">
        <v>406</v>
      </c>
      <c r="D348" s="249" t="s">
        <v>191</v>
      </c>
      <c r="E348" s="250">
        <v>157</v>
      </c>
      <c r="F348" s="251"/>
      <c r="G348" s="252">
        <f>ROUND(E348*F348,2)</f>
        <v>0</v>
      </c>
      <c r="H348" s="231"/>
      <c r="I348" s="230">
        <f>ROUND(E348*H348,2)</f>
        <v>0</v>
      </c>
      <c r="J348" s="231"/>
      <c r="K348" s="230">
        <f>ROUND(E348*J348,2)</f>
        <v>0</v>
      </c>
      <c r="L348" s="230">
        <v>21</v>
      </c>
      <c r="M348" s="230">
        <f>G348*(1+L348/100)</f>
        <v>0</v>
      </c>
      <c r="N348" s="229">
        <v>1.0000000000000001E-5</v>
      </c>
      <c r="O348" s="229">
        <f>ROUND(E348*N348,2)</f>
        <v>0</v>
      </c>
      <c r="P348" s="229">
        <v>0</v>
      </c>
      <c r="Q348" s="229">
        <f>ROUND(E348*P348,2)</f>
        <v>0</v>
      </c>
      <c r="R348" s="230"/>
      <c r="S348" s="230" t="s">
        <v>141</v>
      </c>
      <c r="T348" s="230" t="s">
        <v>142</v>
      </c>
      <c r="U348" s="230">
        <v>0.14499999999999999</v>
      </c>
      <c r="V348" s="230">
        <f>ROUND(E348*U348,2)</f>
        <v>22.77</v>
      </c>
      <c r="W348" s="230"/>
      <c r="X348" s="230" t="s">
        <v>143</v>
      </c>
      <c r="Y348" s="230" t="s">
        <v>144</v>
      </c>
      <c r="Z348" s="210"/>
      <c r="AA348" s="210"/>
      <c r="AB348" s="210"/>
      <c r="AC348" s="210"/>
      <c r="AD348" s="210"/>
      <c r="AE348" s="210"/>
      <c r="AF348" s="210"/>
      <c r="AG348" s="210" t="s">
        <v>145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2" x14ac:dyDescent="0.25">
      <c r="A349" s="227"/>
      <c r="B349" s="228"/>
      <c r="C349" s="264" t="s">
        <v>402</v>
      </c>
      <c r="D349" s="253"/>
      <c r="E349" s="253"/>
      <c r="F349" s="253"/>
      <c r="G349" s="253"/>
      <c r="H349" s="230"/>
      <c r="I349" s="230"/>
      <c r="J349" s="230"/>
      <c r="K349" s="230"/>
      <c r="L349" s="230"/>
      <c r="M349" s="230"/>
      <c r="N349" s="229"/>
      <c r="O349" s="229"/>
      <c r="P349" s="229"/>
      <c r="Q349" s="229"/>
      <c r="R349" s="230"/>
      <c r="S349" s="230"/>
      <c r="T349" s="230"/>
      <c r="U349" s="230"/>
      <c r="V349" s="230"/>
      <c r="W349" s="230"/>
      <c r="X349" s="230"/>
      <c r="Y349" s="230"/>
      <c r="Z349" s="210"/>
      <c r="AA349" s="210"/>
      <c r="AB349" s="210"/>
      <c r="AC349" s="210"/>
      <c r="AD349" s="210"/>
      <c r="AE349" s="210"/>
      <c r="AF349" s="210"/>
      <c r="AG349" s="210" t="s">
        <v>147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ht="20.399999999999999" outlineLevel="1" x14ac:dyDescent="0.25">
      <c r="A350" s="247">
        <v>48</v>
      </c>
      <c r="B350" s="248" t="s">
        <v>407</v>
      </c>
      <c r="C350" s="263" t="s">
        <v>408</v>
      </c>
      <c r="D350" s="249" t="s">
        <v>376</v>
      </c>
      <c r="E350" s="250">
        <v>9</v>
      </c>
      <c r="F350" s="251"/>
      <c r="G350" s="252">
        <f>ROUND(E350*F350,2)</f>
        <v>0</v>
      </c>
      <c r="H350" s="231"/>
      <c r="I350" s="230">
        <f>ROUND(E350*H350,2)</f>
        <v>0</v>
      </c>
      <c r="J350" s="231"/>
      <c r="K350" s="230">
        <f>ROUND(E350*J350,2)</f>
        <v>0</v>
      </c>
      <c r="L350" s="230">
        <v>21</v>
      </c>
      <c r="M350" s="230">
        <f>G350*(1+L350/100)</f>
        <v>0</v>
      </c>
      <c r="N350" s="229">
        <v>5.0000000000000002E-5</v>
      </c>
      <c r="O350" s="229">
        <f>ROUND(E350*N350,2)</f>
        <v>0</v>
      </c>
      <c r="P350" s="229">
        <v>0</v>
      </c>
      <c r="Q350" s="229">
        <f>ROUND(E350*P350,2)</f>
        <v>0</v>
      </c>
      <c r="R350" s="230"/>
      <c r="S350" s="230" t="s">
        <v>141</v>
      </c>
      <c r="T350" s="230" t="s">
        <v>142</v>
      </c>
      <c r="U350" s="230">
        <v>0.42</v>
      </c>
      <c r="V350" s="230">
        <f>ROUND(E350*U350,2)</f>
        <v>3.78</v>
      </c>
      <c r="W350" s="230"/>
      <c r="X350" s="230" t="s">
        <v>143</v>
      </c>
      <c r="Y350" s="230" t="s">
        <v>144</v>
      </c>
      <c r="Z350" s="210"/>
      <c r="AA350" s="210"/>
      <c r="AB350" s="210"/>
      <c r="AC350" s="210"/>
      <c r="AD350" s="210"/>
      <c r="AE350" s="210"/>
      <c r="AF350" s="210"/>
      <c r="AG350" s="210" t="s">
        <v>145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2" x14ac:dyDescent="0.25">
      <c r="A351" s="227"/>
      <c r="B351" s="228"/>
      <c r="C351" s="264" t="s">
        <v>368</v>
      </c>
      <c r="D351" s="253"/>
      <c r="E351" s="253"/>
      <c r="F351" s="253"/>
      <c r="G351" s="253"/>
      <c r="H351" s="230"/>
      <c r="I351" s="230"/>
      <c r="J351" s="230"/>
      <c r="K351" s="230"/>
      <c r="L351" s="230"/>
      <c r="M351" s="230"/>
      <c r="N351" s="229"/>
      <c r="O351" s="229"/>
      <c r="P351" s="229"/>
      <c r="Q351" s="229"/>
      <c r="R351" s="230"/>
      <c r="S351" s="230"/>
      <c r="T351" s="230"/>
      <c r="U351" s="230"/>
      <c r="V351" s="230"/>
      <c r="W351" s="230"/>
      <c r="X351" s="230"/>
      <c r="Y351" s="230"/>
      <c r="Z351" s="210"/>
      <c r="AA351" s="210"/>
      <c r="AB351" s="210"/>
      <c r="AC351" s="210"/>
      <c r="AD351" s="210"/>
      <c r="AE351" s="210"/>
      <c r="AF351" s="210"/>
      <c r="AG351" s="210" t="s">
        <v>147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2" x14ac:dyDescent="0.25">
      <c r="A352" s="227"/>
      <c r="B352" s="228"/>
      <c r="C352" s="265" t="s">
        <v>409</v>
      </c>
      <c r="D352" s="232"/>
      <c r="E352" s="233">
        <v>9</v>
      </c>
      <c r="F352" s="230"/>
      <c r="G352" s="230"/>
      <c r="H352" s="230"/>
      <c r="I352" s="230"/>
      <c r="J352" s="230"/>
      <c r="K352" s="230"/>
      <c r="L352" s="230"/>
      <c r="M352" s="230"/>
      <c r="N352" s="229"/>
      <c r="O352" s="229"/>
      <c r="P352" s="229"/>
      <c r="Q352" s="229"/>
      <c r="R352" s="230"/>
      <c r="S352" s="230"/>
      <c r="T352" s="230"/>
      <c r="U352" s="230"/>
      <c r="V352" s="230"/>
      <c r="W352" s="230"/>
      <c r="X352" s="230"/>
      <c r="Y352" s="230"/>
      <c r="Z352" s="210"/>
      <c r="AA352" s="210"/>
      <c r="AB352" s="210"/>
      <c r="AC352" s="210"/>
      <c r="AD352" s="210"/>
      <c r="AE352" s="210"/>
      <c r="AF352" s="210"/>
      <c r="AG352" s="210" t="s">
        <v>149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ht="20.399999999999999" outlineLevel="1" x14ac:dyDescent="0.25">
      <c r="A353" s="247">
        <v>49</v>
      </c>
      <c r="B353" s="248" t="s">
        <v>410</v>
      </c>
      <c r="C353" s="263" t="s">
        <v>411</v>
      </c>
      <c r="D353" s="249" t="s">
        <v>376</v>
      </c>
      <c r="E353" s="250">
        <v>10</v>
      </c>
      <c r="F353" s="251"/>
      <c r="G353" s="252">
        <f>ROUND(E353*F353,2)</f>
        <v>0</v>
      </c>
      <c r="H353" s="231"/>
      <c r="I353" s="230">
        <f>ROUND(E353*H353,2)</f>
        <v>0</v>
      </c>
      <c r="J353" s="231"/>
      <c r="K353" s="230">
        <f>ROUND(E353*J353,2)</f>
        <v>0</v>
      </c>
      <c r="L353" s="230">
        <v>21</v>
      </c>
      <c r="M353" s="230">
        <f>G353*(1+L353/100)</f>
        <v>0</v>
      </c>
      <c r="N353" s="229">
        <v>8.0000000000000007E-5</v>
      </c>
      <c r="O353" s="229">
        <f>ROUND(E353*N353,2)</f>
        <v>0</v>
      </c>
      <c r="P353" s="229">
        <v>0</v>
      </c>
      <c r="Q353" s="229">
        <f>ROUND(E353*P353,2)</f>
        <v>0</v>
      </c>
      <c r="R353" s="230"/>
      <c r="S353" s="230" t="s">
        <v>141</v>
      </c>
      <c r="T353" s="230" t="s">
        <v>142</v>
      </c>
      <c r="U353" s="230">
        <v>0.55500000000000005</v>
      </c>
      <c r="V353" s="230">
        <f>ROUND(E353*U353,2)</f>
        <v>5.55</v>
      </c>
      <c r="W353" s="230"/>
      <c r="X353" s="230" t="s">
        <v>143</v>
      </c>
      <c r="Y353" s="230" t="s">
        <v>144</v>
      </c>
      <c r="Z353" s="210"/>
      <c r="AA353" s="210"/>
      <c r="AB353" s="210"/>
      <c r="AC353" s="210"/>
      <c r="AD353" s="210"/>
      <c r="AE353" s="210"/>
      <c r="AF353" s="210"/>
      <c r="AG353" s="210" t="s">
        <v>145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2" x14ac:dyDescent="0.25">
      <c r="A354" s="227"/>
      <c r="B354" s="228"/>
      <c r="C354" s="264" t="s">
        <v>368</v>
      </c>
      <c r="D354" s="253"/>
      <c r="E354" s="253"/>
      <c r="F354" s="253"/>
      <c r="G354" s="253"/>
      <c r="H354" s="230"/>
      <c r="I354" s="230"/>
      <c r="J354" s="230"/>
      <c r="K354" s="230"/>
      <c r="L354" s="230"/>
      <c r="M354" s="230"/>
      <c r="N354" s="229"/>
      <c r="O354" s="229"/>
      <c r="P354" s="229"/>
      <c r="Q354" s="229"/>
      <c r="R354" s="230"/>
      <c r="S354" s="230"/>
      <c r="T354" s="230"/>
      <c r="U354" s="230"/>
      <c r="V354" s="230"/>
      <c r="W354" s="230"/>
      <c r="X354" s="230"/>
      <c r="Y354" s="230"/>
      <c r="Z354" s="210"/>
      <c r="AA354" s="210"/>
      <c r="AB354" s="210"/>
      <c r="AC354" s="210"/>
      <c r="AD354" s="210"/>
      <c r="AE354" s="210"/>
      <c r="AF354" s="210"/>
      <c r="AG354" s="210" t="s">
        <v>147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2" x14ac:dyDescent="0.25">
      <c r="A355" s="227"/>
      <c r="B355" s="228"/>
      <c r="C355" s="265" t="s">
        <v>412</v>
      </c>
      <c r="D355" s="232"/>
      <c r="E355" s="233">
        <v>2</v>
      </c>
      <c r="F355" s="230"/>
      <c r="G355" s="230"/>
      <c r="H355" s="230"/>
      <c r="I355" s="230"/>
      <c r="J355" s="230"/>
      <c r="K355" s="230"/>
      <c r="L355" s="230"/>
      <c r="M355" s="230"/>
      <c r="N355" s="229"/>
      <c r="O355" s="229"/>
      <c r="P355" s="229"/>
      <c r="Q355" s="229"/>
      <c r="R355" s="230"/>
      <c r="S355" s="230"/>
      <c r="T355" s="230"/>
      <c r="U355" s="230"/>
      <c r="V355" s="230"/>
      <c r="W355" s="230"/>
      <c r="X355" s="230"/>
      <c r="Y355" s="230"/>
      <c r="Z355" s="210"/>
      <c r="AA355" s="210"/>
      <c r="AB355" s="210"/>
      <c r="AC355" s="210"/>
      <c r="AD355" s="210"/>
      <c r="AE355" s="210"/>
      <c r="AF355" s="210"/>
      <c r="AG355" s="210" t="s">
        <v>149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25">
      <c r="A356" s="227"/>
      <c r="B356" s="228"/>
      <c r="C356" s="265" t="s">
        <v>413</v>
      </c>
      <c r="D356" s="232"/>
      <c r="E356" s="233">
        <v>8</v>
      </c>
      <c r="F356" s="230"/>
      <c r="G356" s="230"/>
      <c r="H356" s="230"/>
      <c r="I356" s="230"/>
      <c r="J356" s="230"/>
      <c r="K356" s="230"/>
      <c r="L356" s="230"/>
      <c r="M356" s="230"/>
      <c r="N356" s="229"/>
      <c r="O356" s="229"/>
      <c r="P356" s="229"/>
      <c r="Q356" s="229"/>
      <c r="R356" s="230"/>
      <c r="S356" s="230"/>
      <c r="T356" s="230"/>
      <c r="U356" s="230"/>
      <c r="V356" s="230"/>
      <c r="W356" s="230"/>
      <c r="X356" s="230"/>
      <c r="Y356" s="230"/>
      <c r="Z356" s="210"/>
      <c r="AA356" s="210"/>
      <c r="AB356" s="210"/>
      <c r="AC356" s="210"/>
      <c r="AD356" s="210"/>
      <c r="AE356" s="210"/>
      <c r="AF356" s="210"/>
      <c r="AG356" s="210" t="s">
        <v>149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ht="20.399999999999999" outlineLevel="1" x14ac:dyDescent="0.25">
      <c r="A357" s="247">
        <v>50</v>
      </c>
      <c r="B357" s="248" t="s">
        <v>414</v>
      </c>
      <c r="C357" s="263" t="s">
        <v>415</v>
      </c>
      <c r="D357" s="249" t="s">
        <v>191</v>
      </c>
      <c r="E357" s="250">
        <v>130</v>
      </c>
      <c r="F357" s="251"/>
      <c r="G357" s="252">
        <f>ROUND(E357*F357,2)</f>
        <v>0</v>
      </c>
      <c r="H357" s="231"/>
      <c r="I357" s="230">
        <f>ROUND(E357*H357,2)</f>
        <v>0</v>
      </c>
      <c r="J357" s="231"/>
      <c r="K357" s="230">
        <f>ROUND(E357*J357,2)</f>
        <v>0</v>
      </c>
      <c r="L357" s="230">
        <v>21</v>
      </c>
      <c r="M357" s="230">
        <f>G357*(1+L357/100)</f>
        <v>0</v>
      </c>
      <c r="N357" s="229">
        <v>0</v>
      </c>
      <c r="O357" s="229">
        <f>ROUND(E357*N357,2)</f>
        <v>0</v>
      </c>
      <c r="P357" s="229">
        <v>0</v>
      </c>
      <c r="Q357" s="229">
        <f>ROUND(E357*P357,2)</f>
        <v>0</v>
      </c>
      <c r="R357" s="230"/>
      <c r="S357" s="230" t="s">
        <v>141</v>
      </c>
      <c r="T357" s="230" t="s">
        <v>142</v>
      </c>
      <c r="U357" s="230">
        <v>7.9000000000000001E-2</v>
      </c>
      <c r="V357" s="230">
        <f>ROUND(E357*U357,2)</f>
        <v>10.27</v>
      </c>
      <c r="W357" s="230"/>
      <c r="X357" s="230" t="s">
        <v>143</v>
      </c>
      <c r="Y357" s="230" t="s">
        <v>144</v>
      </c>
      <c r="Z357" s="210"/>
      <c r="AA357" s="210"/>
      <c r="AB357" s="210"/>
      <c r="AC357" s="210"/>
      <c r="AD357" s="210"/>
      <c r="AE357" s="210"/>
      <c r="AF357" s="210"/>
      <c r="AG357" s="210" t="s">
        <v>145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2" x14ac:dyDescent="0.25">
      <c r="A358" s="227"/>
      <c r="B358" s="228"/>
      <c r="C358" s="264" t="s">
        <v>416</v>
      </c>
      <c r="D358" s="253"/>
      <c r="E358" s="253"/>
      <c r="F358" s="253"/>
      <c r="G358" s="253"/>
      <c r="H358" s="230"/>
      <c r="I358" s="230"/>
      <c r="J358" s="230"/>
      <c r="K358" s="230"/>
      <c r="L358" s="230"/>
      <c r="M358" s="230"/>
      <c r="N358" s="229"/>
      <c r="O358" s="229"/>
      <c r="P358" s="229"/>
      <c r="Q358" s="229"/>
      <c r="R358" s="230"/>
      <c r="S358" s="230"/>
      <c r="T358" s="230"/>
      <c r="U358" s="230"/>
      <c r="V358" s="230"/>
      <c r="W358" s="230"/>
      <c r="X358" s="230"/>
      <c r="Y358" s="230"/>
      <c r="Z358" s="210"/>
      <c r="AA358" s="210"/>
      <c r="AB358" s="210"/>
      <c r="AC358" s="210"/>
      <c r="AD358" s="210"/>
      <c r="AE358" s="210"/>
      <c r="AF358" s="210"/>
      <c r="AG358" s="210" t="s">
        <v>147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ht="20.399999999999999" outlineLevel="1" x14ac:dyDescent="0.25">
      <c r="A359" s="247">
        <v>51</v>
      </c>
      <c r="B359" s="248" t="s">
        <v>417</v>
      </c>
      <c r="C359" s="263" t="s">
        <v>418</v>
      </c>
      <c r="D359" s="249" t="s">
        <v>191</v>
      </c>
      <c r="E359" s="250">
        <v>157</v>
      </c>
      <c r="F359" s="251"/>
      <c r="G359" s="252">
        <f>ROUND(E359*F359,2)</f>
        <v>0</v>
      </c>
      <c r="H359" s="231"/>
      <c r="I359" s="230">
        <f>ROUND(E359*H359,2)</f>
        <v>0</v>
      </c>
      <c r="J359" s="231"/>
      <c r="K359" s="230">
        <f>ROUND(E359*J359,2)</f>
        <v>0</v>
      </c>
      <c r="L359" s="230">
        <v>21</v>
      </c>
      <c r="M359" s="230">
        <f>G359*(1+L359/100)</f>
        <v>0</v>
      </c>
      <c r="N359" s="229">
        <v>0</v>
      </c>
      <c r="O359" s="229">
        <f>ROUND(E359*N359,2)</f>
        <v>0</v>
      </c>
      <c r="P359" s="229">
        <v>0</v>
      </c>
      <c r="Q359" s="229">
        <f>ROUND(E359*P359,2)</f>
        <v>0</v>
      </c>
      <c r="R359" s="230"/>
      <c r="S359" s="230" t="s">
        <v>141</v>
      </c>
      <c r="T359" s="230" t="s">
        <v>142</v>
      </c>
      <c r="U359" s="230">
        <v>9.1999999999999998E-2</v>
      </c>
      <c r="V359" s="230">
        <f>ROUND(E359*U359,2)</f>
        <v>14.44</v>
      </c>
      <c r="W359" s="230"/>
      <c r="X359" s="230" t="s">
        <v>143</v>
      </c>
      <c r="Y359" s="230" t="s">
        <v>144</v>
      </c>
      <c r="Z359" s="210"/>
      <c r="AA359" s="210"/>
      <c r="AB359" s="210"/>
      <c r="AC359" s="210"/>
      <c r="AD359" s="210"/>
      <c r="AE359" s="210"/>
      <c r="AF359" s="210"/>
      <c r="AG359" s="210" t="s">
        <v>145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2" x14ac:dyDescent="0.25">
      <c r="A360" s="227"/>
      <c r="B360" s="228"/>
      <c r="C360" s="264" t="s">
        <v>416</v>
      </c>
      <c r="D360" s="253"/>
      <c r="E360" s="253"/>
      <c r="F360" s="253"/>
      <c r="G360" s="253"/>
      <c r="H360" s="230"/>
      <c r="I360" s="230"/>
      <c r="J360" s="230"/>
      <c r="K360" s="230"/>
      <c r="L360" s="230"/>
      <c r="M360" s="230"/>
      <c r="N360" s="229"/>
      <c r="O360" s="229"/>
      <c r="P360" s="229"/>
      <c r="Q360" s="229"/>
      <c r="R360" s="230"/>
      <c r="S360" s="230"/>
      <c r="T360" s="230"/>
      <c r="U360" s="230"/>
      <c r="V360" s="230"/>
      <c r="W360" s="230"/>
      <c r="X360" s="230"/>
      <c r="Y360" s="230"/>
      <c r="Z360" s="210"/>
      <c r="AA360" s="210"/>
      <c r="AB360" s="210"/>
      <c r="AC360" s="210"/>
      <c r="AD360" s="210"/>
      <c r="AE360" s="210"/>
      <c r="AF360" s="210"/>
      <c r="AG360" s="210" t="s">
        <v>147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ht="30.6" outlineLevel="1" x14ac:dyDescent="0.25">
      <c r="A361" s="247">
        <v>52</v>
      </c>
      <c r="B361" s="248" t="s">
        <v>419</v>
      </c>
      <c r="C361" s="263" t="s">
        <v>420</v>
      </c>
      <c r="D361" s="249" t="s">
        <v>421</v>
      </c>
      <c r="E361" s="250">
        <v>4</v>
      </c>
      <c r="F361" s="251"/>
      <c r="G361" s="252">
        <f>ROUND(E361*F361,2)</f>
        <v>0</v>
      </c>
      <c r="H361" s="231"/>
      <c r="I361" s="230">
        <f>ROUND(E361*H361,2)</f>
        <v>0</v>
      </c>
      <c r="J361" s="231"/>
      <c r="K361" s="230">
        <f>ROUND(E361*J361,2)</f>
        <v>0</v>
      </c>
      <c r="L361" s="230">
        <v>21</v>
      </c>
      <c r="M361" s="230">
        <f>G361*(1+L361/100)</f>
        <v>0</v>
      </c>
      <c r="N361" s="229">
        <v>1.7000000000000001E-4</v>
      </c>
      <c r="O361" s="229">
        <f>ROUND(E361*N361,2)</f>
        <v>0</v>
      </c>
      <c r="P361" s="229">
        <v>0</v>
      </c>
      <c r="Q361" s="229">
        <f>ROUND(E361*P361,2)</f>
        <v>0</v>
      </c>
      <c r="R361" s="230"/>
      <c r="S361" s="230" t="s">
        <v>141</v>
      </c>
      <c r="T361" s="230" t="s">
        <v>142</v>
      </c>
      <c r="U361" s="230">
        <v>7.1</v>
      </c>
      <c r="V361" s="230">
        <f>ROUND(E361*U361,2)</f>
        <v>28.4</v>
      </c>
      <c r="W361" s="230"/>
      <c r="X361" s="230" t="s">
        <v>143</v>
      </c>
      <c r="Y361" s="230" t="s">
        <v>144</v>
      </c>
      <c r="Z361" s="210"/>
      <c r="AA361" s="210"/>
      <c r="AB361" s="210"/>
      <c r="AC361" s="210"/>
      <c r="AD361" s="210"/>
      <c r="AE361" s="210"/>
      <c r="AF361" s="210"/>
      <c r="AG361" s="210" t="s">
        <v>145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2" x14ac:dyDescent="0.25">
      <c r="A362" s="227"/>
      <c r="B362" s="228"/>
      <c r="C362" s="264" t="s">
        <v>416</v>
      </c>
      <c r="D362" s="253"/>
      <c r="E362" s="253"/>
      <c r="F362" s="253"/>
      <c r="G362" s="253"/>
      <c r="H362" s="230"/>
      <c r="I362" s="230"/>
      <c r="J362" s="230"/>
      <c r="K362" s="230"/>
      <c r="L362" s="230"/>
      <c r="M362" s="230"/>
      <c r="N362" s="229"/>
      <c r="O362" s="229"/>
      <c r="P362" s="229"/>
      <c r="Q362" s="229"/>
      <c r="R362" s="230"/>
      <c r="S362" s="230"/>
      <c r="T362" s="230"/>
      <c r="U362" s="230"/>
      <c r="V362" s="230"/>
      <c r="W362" s="230"/>
      <c r="X362" s="230"/>
      <c r="Y362" s="230"/>
      <c r="Z362" s="210"/>
      <c r="AA362" s="210"/>
      <c r="AB362" s="210"/>
      <c r="AC362" s="210"/>
      <c r="AD362" s="210"/>
      <c r="AE362" s="210"/>
      <c r="AF362" s="210"/>
      <c r="AG362" s="210" t="s">
        <v>147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ht="30.6" outlineLevel="1" x14ac:dyDescent="0.25">
      <c r="A363" s="247">
        <v>53</v>
      </c>
      <c r="B363" s="248" t="s">
        <v>422</v>
      </c>
      <c r="C363" s="263" t="s">
        <v>423</v>
      </c>
      <c r="D363" s="249" t="s">
        <v>421</v>
      </c>
      <c r="E363" s="250">
        <v>3</v>
      </c>
      <c r="F363" s="251"/>
      <c r="G363" s="252">
        <f>ROUND(E363*F363,2)</f>
        <v>0</v>
      </c>
      <c r="H363" s="231"/>
      <c r="I363" s="230">
        <f>ROUND(E363*H363,2)</f>
        <v>0</v>
      </c>
      <c r="J363" s="231"/>
      <c r="K363" s="230">
        <f>ROUND(E363*J363,2)</f>
        <v>0</v>
      </c>
      <c r="L363" s="230">
        <v>21</v>
      </c>
      <c r="M363" s="230">
        <f>G363*(1+L363/100)</f>
        <v>0</v>
      </c>
      <c r="N363" s="229">
        <v>3.2000000000000003E-4</v>
      </c>
      <c r="O363" s="229">
        <f>ROUND(E363*N363,2)</f>
        <v>0</v>
      </c>
      <c r="P363" s="229">
        <v>0</v>
      </c>
      <c r="Q363" s="229">
        <f>ROUND(E363*P363,2)</f>
        <v>0</v>
      </c>
      <c r="R363" s="230"/>
      <c r="S363" s="230" t="s">
        <v>141</v>
      </c>
      <c r="T363" s="230" t="s">
        <v>142</v>
      </c>
      <c r="U363" s="230">
        <v>8.1999999999999993</v>
      </c>
      <c r="V363" s="230">
        <f>ROUND(E363*U363,2)</f>
        <v>24.6</v>
      </c>
      <c r="W363" s="230"/>
      <c r="X363" s="230" t="s">
        <v>143</v>
      </c>
      <c r="Y363" s="230" t="s">
        <v>144</v>
      </c>
      <c r="Z363" s="210"/>
      <c r="AA363" s="210"/>
      <c r="AB363" s="210"/>
      <c r="AC363" s="210"/>
      <c r="AD363" s="210"/>
      <c r="AE363" s="210"/>
      <c r="AF363" s="210"/>
      <c r="AG363" s="210" t="s">
        <v>145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2" x14ac:dyDescent="0.25">
      <c r="A364" s="227"/>
      <c r="B364" s="228"/>
      <c r="C364" s="264" t="s">
        <v>416</v>
      </c>
      <c r="D364" s="253"/>
      <c r="E364" s="253"/>
      <c r="F364" s="253"/>
      <c r="G364" s="253"/>
      <c r="H364" s="230"/>
      <c r="I364" s="230"/>
      <c r="J364" s="230"/>
      <c r="K364" s="230"/>
      <c r="L364" s="230"/>
      <c r="M364" s="230"/>
      <c r="N364" s="229"/>
      <c r="O364" s="229"/>
      <c r="P364" s="229"/>
      <c r="Q364" s="229"/>
      <c r="R364" s="230"/>
      <c r="S364" s="230"/>
      <c r="T364" s="230"/>
      <c r="U364" s="230"/>
      <c r="V364" s="230"/>
      <c r="W364" s="230"/>
      <c r="X364" s="230"/>
      <c r="Y364" s="230"/>
      <c r="Z364" s="210"/>
      <c r="AA364" s="210"/>
      <c r="AB364" s="210"/>
      <c r="AC364" s="210"/>
      <c r="AD364" s="210"/>
      <c r="AE364" s="210"/>
      <c r="AF364" s="210"/>
      <c r="AG364" s="210" t="s">
        <v>147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1" x14ac:dyDescent="0.25">
      <c r="A365" s="247">
        <v>54</v>
      </c>
      <c r="B365" s="248" t="s">
        <v>424</v>
      </c>
      <c r="C365" s="263" t="s">
        <v>425</v>
      </c>
      <c r="D365" s="249" t="s">
        <v>191</v>
      </c>
      <c r="E365" s="250">
        <v>287</v>
      </c>
      <c r="F365" s="251"/>
      <c r="G365" s="252">
        <f>ROUND(E365*F365,2)</f>
        <v>0</v>
      </c>
      <c r="H365" s="231"/>
      <c r="I365" s="230">
        <f>ROUND(E365*H365,2)</f>
        <v>0</v>
      </c>
      <c r="J365" s="231"/>
      <c r="K365" s="230">
        <f>ROUND(E365*J365,2)</f>
        <v>0</v>
      </c>
      <c r="L365" s="230">
        <v>21</v>
      </c>
      <c r="M365" s="230">
        <f>G365*(1+L365/100)</f>
        <v>0</v>
      </c>
      <c r="N365" s="229">
        <v>0</v>
      </c>
      <c r="O365" s="229">
        <f>ROUND(E365*N365,2)</f>
        <v>0</v>
      </c>
      <c r="P365" s="229">
        <v>0</v>
      </c>
      <c r="Q365" s="229">
        <f>ROUND(E365*P365,2)</f>
        <v>0</v>
      </c>
      <c r="R365" s="230"/>
      <c r="S365" s="230" t="s">
        <v>141</v>
      </c>
      <c r="T365" s="230" t="s">
        <v>142</v>
      </c>
      <c r="U365" s="230">
        <v>4.5999999999999999E-2</v>
      </c>
      <c r="V365" s="230">
        <f>ROUND(E365*U365,2)</f>
        <v>13.2</v>
      </c>
      <c r="W365" s="230"/>
      <c r="X365" s="230" t="s">
        <v>143</v>
      </c>
      <c r="Y365" s="230" t="s">
        <v>144</v>
      </c>
      <c r="Z365" s="210"/>
      <c r="AA365" s="210"/>
      <c r="AB365" s="210"/>
      <c r="AC365" s="210"/>
      <c r="AD365" s="210"/>
      <c r="AE365" s="210"/>
      <c r="AF365" s="210"/>
      <c r="AG365" s="210" t="s">
        <v>145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2" x14ac:dyDescent="0.25">
      <c r="A366" s="227"/>
      <c r="B366" s="228"/>
      <c r="C366" s="265" t="s">
        <v>426</v>
      </c>
      <c r="D366" s="232"/>
      <c r="E366" s="233">
        <v>287</v>
      </c>
      <c r="F366" s="230"/>
      <c r="G366" s="230"/>
      <c r="H366" s="230"/>
      <c r="I366" s="230"/>
      <c r="J366" s="230"/>
      <c r="K366" s="230"/>
      <c r="L366" s="230"/>
      <c r="M366" s="230"/>
      <c r="N366" s="229"/>
      <c r="O366" s="229"/>
      <c r="P366" s="229"/>
      <c r="Q366" s="229"/>
      <c r="R366" s="230"/>
      <c r="S366" s="230"/>
      <c r="T366" s="230"/>
      <c r="U366" s="230"/>
      <c r="V366" s="230"/>
      <c r="W366" s="230"/>
      <c r="X366" s="230"/>
      <c r="Y366" s="230"/>
      <c r="Z366" s="210"/>
      <c r="AA366" s="210"/>
      <c r="AB366" s="210"/>
      <c r="AC366" s="210"/>
      <c r="AD366" s="210"/>
      <c r="AE366" s="210"/>
      <c r="AF366" s="210"/>
      <c r="AG366" s="210" t="s">
        <v>149</v>
      </c>
      <c r="AH366" s="210">
        <v>0</v>
      </c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ht="30.6" outlineLevel="1" x14ac:dyDescent="0.25">
      <c r="A367" s="247">
        <v>55</v>
      </c>
      <c r="B367" s="248" t="s">
        <v>427</v>
      </c>
      <c r="C367" s="263" t="s">
        <v>428</v>
      </c>
      <c r="D367" s="249" t="s">
        <v>376</v>
      </c>
      <c r="E367" s="250">
        <v>11</v>
      </c>
      <c r="F367" s="251"/>
      <c r="G367" s="252">
        <f>ROUND(E367*F367,2)</f>
        <v>0</v>
      </c>
      <c r="H367" s="231"/>
      <c r="I367" s="230">
        <f>ROUND(E367*H367,2)</f>
        <v>0</v>
      </c>
      <c r="J367" s="231"/>
      <c r="K367" s="230">
        <f>ROUND(E367*J367,2)</f>
        <v>0</v>
      </c>
      <c r="L367" s="230">
        <v>21</v>
      </c>
      <c r="M367" s="230">
        <f>G367*(1+L367/100)</f>
        <v>0</v>
      </c>
      <c r="N367" s="229">
        <v>2.5507499999999999</v>
      </c>
      <c r="O367" s="229">
        <f>ROUND(E367*N367,2)</f>
        <v>28.06</v>
      </c>
      <c r="P367" s="229">
        <v>0</v>
      </c>
      <c r="Q367" s="229">
        <f>ROUND(E367*P367,2)</f>
        <v>0</v>
      </c>
      <c r="R367" s="230"/>
      <c r="S367" s="230" t="s">
        <v>141</v>
      </c>
      <c r="T367" s="230" t="s">
        <v>142</v>
      </c>
      <c r="U367" s="230">
        <v>22.355</v>
      </c>
      <c r="V367" s="230">
        <f>ROUND(E367*U367,2)</f>
        <v>245.91</v>
      </c>
      <c r="W367" s="230"/>
      <c r="X367" s="230" t="s">
        <v>143</v>
      </c>
      <c r="Y367" s="230" t="s">
        <v>144</v>
      </c>
      <c r="Z367" s="210"/>
      <c r="AA367" s="210"/>
      <c r="AB367" s="210"/>
      <c r="AC367" s="210"/>
      <c r="AD367" s="210"/>
      <c r="AE367" s="210"/>
      <c r="AF367" s="210"/>
      <c r="AG367" s="210" t="s">
        <v>145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2" x14ac:dyDescent="0.25">
      <c r="A368" s="227"/>
      <c r="B368" s="228"/>
      <c r="C368" s="264" t="s">
        <v>429</v>
      </c>
      <c r="D368" s="253"/>
      <c r="E368" s="253"/>
      <c r="F368" s="253"/>
      <c r="G368" s="253"/>
      <c r="H368" s="230"/>
      <c r="I368" s="230"/>
      <c r="J368" s="230"/>
      <c r="K368" s="230"/>
      <c r="L368" s="230"/>
      <c r="M368" s="230"/>
      <c r="N368" s="229"/>
      <c r="O368" s="229"/>
      <c r="P368" s="229"/>
      <c r="Q368" s="229"/>
      <c r="R368" s="230"/>
      <c r="S368" s="230"/>
      <c r="T368" s="230"/>
      <c r="U368" s="230"/>
      <c r="V368" s="230"/>
      <c r="W368" s="230"/>
      <c r="X368" s="230"/>
      <c r="Y368" s="230"/>
      <c r="Z368" s="210"/>
      <c r="AA368" s="210"/>
      <c r="AB368" s="210"/>
      <c r="AC368" s="210"/>
      <c r="AD368" s="210"/>
      <c r="AE368" s="210"/>
      <c r="AF368" s="210"/>
      <c r="AG368" s="210" t="s">
        <v>147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1" x14ac:dyDescent="0.25">
      <c r="A369" s="255">
        <v>56</v>
      </c>
      <c r="B369" s="256" t="s">
        <v>430</v>
      </c>
      <c r="C369" s="268" t="s">
        <v>431</v>
      </c>
      <c r="D369" s="257" t="s">
        <v>376</v>
      </c>
      <c r="E369" s="258">
        <v>2</v>
      </c>
      <c r="F369" s="259"/>
      <c r="G369" s="260">
        <f>ROUND(E369*F369,2)</f>
        <v>0</v>
      </c>
      <c r="H369" s="231"/>
      <c r="I369" s="230">
        <f>ROUND(E369*H369,2)</f>
        <v>0</v>
      </c>
      <c r="J369" s="231"/>
      <c r="K369" s="230">
        <f>ROUND(E369*J369,2)</f>
        <v>0</v>
      </c>
      <c r="L369" s="230">
        <v>21</v>
      </c>
      <c r="M369" s="230">
        <f>G369*(1+L369/100)</f>
        <v>0</v>
      </c>
      <c r="N369" s="229">
        <v>0</v>
      </c>
      <c r="O369" s="229">
        <f>ROUND(E369*N369,2)</f>
        <v>0</v>
      </c>
      <c r="P369" s="229">
        <v>0</v>
      </c>
      <c r="Q369" s="229">
        <f>ROUND(E369*P369,2)</f>
        <v>0</v>
      </c>
      <c r="R369" s="230"/>
      <c r="S369" s="230" t="s">
        <v>141</v>
      </c>
      <c r="T369" s="230" t="s">
        <v>142</v>
      </c>
      <c r="U369" s="230">
        <v>1.4</v>
      </c>
      <c r="V369" s="230">
        <f>ROUND(E369*U369,2)</f>
        <v>2.8</v>
      </c>
      <c r="W369" s="230"/>
      <c r="X369" s="230" t="s">
        <v>143</v>
      </c>
      <c r="Y369" s="230" t="s">
        <v>144</v>
      </c>
      <c r="Z369" s="210"/>
      <c r="AA369" s="210"/>
      <c r="AB369" s="210"/>
      <c r="AC369" s="210"/>
      <c r="AD369" s="210"/>
      <c r="AE369" s="210"/>
      <c r="AF369" s="210"/>
      <c r="AG369" s="210" t="s">
        <v>145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ht="30.6" outlineLevel="1" x14ac:dyDescent="0.25">
      <c r="A370" s="247">
        <v>57</v>
      </c>
      <c r="B370" s="248" t="s">
        <v>432</v>
      </c>
      <c r="C370" s="263" t="s">
        <v>433</v>
      </c>
      <c r="D370" s="249" t="s">
        <v>376</v>
      </c>
      <c r="E370" s="250">
        <v>1</v>
      </c>
      <c r="F370" s="251"/>
      <c r="G370" s="252">
        <f>ROUND(E370*F370,2)</f>
        <v>0</v>
      </c>
      <c r="H370" s="231"/>
      <c r="I370" s="230">
        <f>ROUND(E370*H370,2)</f>
        <v>0</v>
      </c>
      <c r="J370" s="231"/>
      <c r="K370" s="230">
        <f>ROUND(E370*J370,2)</f>
        <v>0</v>
      </c>
      <c r="L370" s="230">
        <v>21</v>
      </c>
      <c r="M370" s="230">
        <f>G370*(1+L370/100)</f>
        <v>0</v>
      </c>
      <c r="N370" s="229">
        <v>4.9893799999999997</v>
      </c>
      <c r="O370" s="229">
        <f>ROUND(E370*N370,2)</f>
        <v>4.99</v>
      </c>
      <c r="P370" s="229">
        <v>0</v>
      </c>
      <c r="Q370" s="229">
        <f>ROUND(E370*P370,2)</f>
        <v>0</v>
      </c>
      <c r="R370" s="230"/>
      <c r="S370" s="230" t="s">
        <v>141</v>
      </c>
      <c r="T370" s="230" t="s">
        <v>142</v>
      </c>
      <c r="U370" s="230">
        <v>39.893000000000001</v>
      </c>
      <c r="V370" s="230">
        <f>ROUND(E370*U370,2)</f>
        <v>39.89</v>
      </c>
      <c r="W370" s="230"/>
      <c r="X370" s="230" t="s">
        <v>143</v>
      </c>
      <c r="Y370" s="230" t="s">
        <v>144</v>
      </c>
      <c r="Z370" s="210"/>
      <c r="AA370" s="210"/>
      <c r="AB370" s="210"/>
      <c r="AC370" s="210"/>
      <c r="AD370" s="210"/>
      <c r="AE370" s="210"/>
      <c r="AF370" s="210"/>
      <c r="AG370" s="210" t="s">
        <v>145</v>
      </c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ht="21" outlineLevel="2" x14ac:dyDescent="0.25">
      <c r="A371" s="227"/>
      <c r="B371" s="228"/>
      <c r="C371" s="264" t="s">
        <v>434</v>
      </c>
      <c r="D371" s="253"/>
      <c r="E371" s="253"/>
      <c r="F371" s="253"/>
      <c r="G371" s="253"/>
      <c r="H371" s="230"/>
      <c r="I371" s="230"/>
      <c r="J371" s="230"/>
      <c r="K371" s="230"/>
      <c r="L371" s="230"/>
      <c r="M371" s="230"/>
      <c r="N371" s="229"/>
      <c r="O371" s="229"/>
      <c r="P371" s="229"/>
      <c r="Q371" s="229"/>
      <c r="R371" s="230"/>
      <c r="S371" s="230"/>
      <c r="T371" s="230"/>
      <c r="U371" s="230"/>
      <c r="V371" s="230"/>
      <c r="W371" s="230"/>
      <c r="X371" s="230"/>
      <c r="Y371" s="230"/>
      <c r="Z371" s="210"/>
      <c r="AA371" s="210"/>
      <c r="AB371" s="210"/>
      <c r="AC371" s="210"/>
      <c r="AD371" s="210"/>
      <c r="AE371" s="210"/>
      <c r="AF371" s="210"/>
      <c r="AG371" s="210" t="s">
        <v>147</v>
      </c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54" t="str">
        <f>C371</f>
        <v>z cementu portlandského nebo struskoportlandského výšky vstupu do 0,90 m a základní výšky spadiště 0,60m,</v>
      </c>
      <c r="BB371" s="210"/>
      <c r="BC371" s="210"/>
      <c r="BD371" s="210"/>
      <c r="BE371" s="210"/>
      <c r="BF371" s="210"/>
      <c r="BG371" s="210"/>
      <c r="BH371" s="210"/>
    </row>
    <row r="372" spans="1:60" ht="20.399999999999999" outlineLevel="1" x14ac:dyDescent="0.25">
      <c r="A372" s="255">
        <v>58</v>
      </c>
      <c r="B372" s="256" t="s">
        <v>435</v>
      </c>
      <c r="C372" s="268" t="s">
        <v>436</v>
      </c>
      <c r="D372" s="257" t="s">
        <v>376</v>
      </c>
      <c r="E372" s="258">
        <v>2</v>
      </c>
      <c r="F372" s="259"/>
      <c r="G372" s="260">
        <f>ROUND(E372*F372,2)</f>
        <v>0</v>
      </c>
      <c r="H372" s="231"/>
      <c r="I372" s="230">
        <f>ROUND(E372*H372,2)</f>
        <v>0</v>
      </c>
      <c r="J372" s="231"/>
      <c r="K372" s="230">
        <f>ROUND(E372*J372,2)</f>
        <v>0</v>
      </c>
      <c r="L372" s="230">
        <v>21</v>
      </c>
      <c r="M372" s="230">
        <f>G372*(1+L372/100)</f>
        <v>0</v>
      </c>
      <c r="N372" s="229">
        <v>1.7479999999999999E-2</v>
      </c>
      <c r="O372" s="229">
        <f>ROUND(E372*N372,2)</f>
        <v>0.03</v>
      </c>
      <c r="P372" s="229">
        <v>0</v>
      </c>
      <c r="Q372" s="229">
        <f>ROUND(E372*P372,2)</f>
        <v>0</v>
      </c>
      <c r="R372" s="230"/>
      <c r="S372" s="230" t="s">
        <v>141</v>
      </c>
      <c r="T372" s="230" t="s">
        <v>142</v>
      </c>
      <c r="U372" s="230">
        <v>0.68</v>
      </c>
      <c r="V372" s="230">
        <f>ROUND(E372*U372,2)</f>
        <v>1.36</v>
      </c>
      <c r="W372" s="230"/>
      <c r="X372" s="230" t="s">
        <v>143</v>
      </c>
      <c r="Y372" s="230" t="s">
        <v>144</v>
      </c>
      <c r="Z372" s="210"/>
      <c r="AA372" s="210"/>
      <c r="AB372" s="210"/>
      <c r="AC372" s="210"/>
      <c r="AD372" s="210"/>
      <c r="AE372" s="210"/>
      <c r="AF372" s="210"/>
      <c r="AG372" s="210" t="s">
        <v>145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ht="20.399999999999999" outlineLevel="1" x14ac:dyDescent="0.25">
      <c r="A373" s="255">
        <v>59</v>
      </c>
      <c r="B373" s="256" t="s">
        <v>437</v>
      </c>
      <c r="C373" s="268" t="s">
        <v>438</v>
      </c>
      <c r="D373" s="257" t="s">
        <v>376</v>
      </c>
      <c r="E373" s="258">
        <v>1</v>
      </c>
      <c r="F373" s="259"/>
      <c r="G373" s="260">
        <f>ROUND(E373*F373,2)</f>
        <v>0</v>
      </c>
      <c r="H373" s="231"/>
      <c r="I373" s="230">
        <f>ROUND(E373*H373,2)</f>
        <v>0</v>
      </c>
      <c r="J373" s="231"/>
      <c r="K373" s="230">
        <f>ROUND(E373*J373,2)</f>
        <v>0</v>
      </c>
      <c r="L373" s="230">
        <v>21</v>
      </c>
      <c r="M373" s="230">
        <f>G373*(1+L373/100)</f>
        <v>0</v>
      </c>
      <c r="N373" s="229">
        <v>0.16102</v>
      </c>
      <c r="O373" s="229">
        <f>ROUND(E373*N373,2)</f>
        <v>0.16</v>
      </c>
      <c r="P373" s="229">
        <v>0</v>
      </c>
      <c r="Q373" s="229">
        <f>ROUND(E373*P373,2)</f>
        <v>0</v>
      </c>
      <c r="R373" s="230"/>
      <c r="S373" s="230" t="s">
        <v>141</v>
      </c>
      <c r="T373" s="230" t="s">
        <v>142</v>
      </c>
      <c r="U373" s="230">
        <v>1.694</v>
      </c>
      <c r="V373" s="230">
        <f>ROUND(E373*U373,2)</f>
        <v>1.69</v>
      </c>
      <c r="W373" s="230"/>
      <c r="X373" s="230" t="s">
        <v>143</v>
      </c>
      <c r="Y373" s="230" t="s">
        <v>144</v>
      </c>
      <c r="Z373" s="210"/>
      <c r="AA373" s="210"/>
      <c r="AB373" s="210"/>
      <c r="AC373" s="210"/>
      <c r="AD373" s="210"/>
      <c r="AE373" s="210"/>
      <c r="AF373" s="210"/>
      <c r="AG373" s="210" t="s">
        <v>145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ht="20.399999999999999" outlineLevel="1" x14ac:dyDescent="0.25">
      <c r="A374" s="255">
        <v>60</v>
      </c>
      <c r="B374" s="256" t="s">
        <v>437</v>
      </c>
      <c r="C374" s="268" t="s">
        <v>438</v>
      </c>
      <c r="D374" s="257" t="s">
        <v>376</v>
      </c>
      <c r="E374" s="258">
        <v>11</v>
      </c>
      <c r="F374" s="259"/>
      <c r="G374" s="260">
        <f>ROUND(E374*F374,2)</f>
        <v>0</v>
      </c>
      <c r="H374" s="231"/>
      <c r="I374" s="230">
        <f>ROUND(E374*H374,2)</f>
        <v>0</v>
      </c>
      <c r="J374" s="231"/>
      <c r="K374" s="230">
        <f>ROUND(E374*J374,2)</f>
        <v>0</v>
      </c>
      <c r="L374" s="230">
        <v>21</v>
      </c>
      <c r="M374" s="230">
        <f>G374*(1+L374/100)</f>
        <v>0</v>
      </c>
      <c r="N374" s="229">
        <v>0.16102</v>
      </c>
      <c r="O374" s="229">
        <f>ROUND(E374*N374,2)</f>
        <v>1.77</v>
      </c>
      <c r="P374" s="229">
        <v>0</v>
      </c>
      <c r="Q374" s="229">
        <f>ROUND(E374*P374,2)</f>
        <v>0</v>
      </c>
      <c r="R374" s="230"/>
      <c r="S374" s="230" t="s">
        <v>141</v>
      </c>
      <c r="T374" s="230" t="s">
        <v>142</v>
      </c>
      <c r="U374" s="230">
        <v>1.694</v>
      </c>
      <c r="V374" s="230">
        <f>ROUND(E374*U374,2)</f>
        <v>18.63</v>
      </c>
      <c r="W374" s="230"/>
      <c r="X374" s="230" t="s">
        <v>143</v>
      </c>
      <c r="Y374" s="230" t="s">
        <v>144</v>
      </c>
      <c r="Z374" s="210"/>
      <c r="AA374" s="210"/>
      <c r="AB374" s="210"/>
      <c r="AC374" s="210"/>
      <c r="AD374" s="210"/>
      <c r="AE374" s="210"/>
      <c r="AF374" s="210"/>
      <c r="AG374" s="210" t="s">
        <v>145</v>
      </c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1" x14ac:dyDescent="0.25">
      <c r="A375" s="255">
        <v>61</v>
      </c>
      <c r="B375" s="256" t="s">
        <v>439</v>
      </c>
      <c r="C375" s="268" t="s">
        <v>440</v>
      </c>
      <c r="D375" s="257" t="s">
        <v>441</v>
      </c>
      <c r="E375" s="258">
        <v>1</v>
      </c>
      <c r="F375" s="259"/>
      <c r="G375" s="260">
        <f>ROUND(E375*F375,2)</f>
        <v>0</v>
      </c>
      <c r="H375" s="231"/>
      <c r="I375" s="230">
        <f>ROUND(E375*H375,2)</f>
        <v>0</v>
      </c>
      <c r="J375" s="231"/>
      <c r="K375" s="230">
        <f>ROUND(E375*J375,2)</f>
        <v>0</v>
      </c>
      <c r="L375" s="230">
        <v>21</v>
      </c>
      <c r="M375" s="230">
        <f>G375*(1+L375/100)</f>
        <v>0</v>
      </c>
      <c r="N375" s="229">
        <v>0</v>
      </c>
      <c r="O375" s="229">
        <f>ROUND(E375*N375,2)</f>
        <v>0</v>
      </c>
      <c r="P375" s="229">
        <v>0</v>
      </c>
      <c r="Q375" s="229">
        <f>ROUND(E375*P375,2)</f>
        <v>0</v>
      </c>
      <c r="R375" s="230"/>
      <c r="S375" s="230" t="s">
        <v>361</v>
      </c>
      <c r="T375" s="230" t="s">
        <v>142</v>
      </c>
      <c r="U375" s="230">
        <v>0</v>
      </c>
      <c r="V375" s="230">
        <f>ROUND(E375*U375,2)</f>
        <v>0</v>
      </c>
      <c r="W375" s="230"/>
      <c r="X375" s="230" t="s">
        <v>143</v>
      </c>
      <c r="Y375" s="230" t="s">
        <v>144</v>
      </c>
      <c r="Z375" s="210"/>
      <c r="AA375" s="210"/>
      <c r="AB375" s="210"/>
      <c r="AC375" s="210"/>
      <c r="AD375" s="210"/>
      <c r="AE375" s="210"/>
      <c r="AF375" s="210"/>
      <c r="AG375" s="210" t="s">
        <v>145</v>
      </c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ht="20.399999999999999" outlineLevel="1" x14ac:dyDescent="0.25">
      <c r="A376" s="255">
        <v>62</v>
      </c>
      <c r="B376" s="256" t="s">
        <v>442</v>
      </c>
      <c r="C376" s="268" t="s">
        <v>443</v>
      </c>
      <c r="D376" s="257" t="s">
        <v>444</v>
      </c>
      <c r="E376" s="258">
        <v>1</v>
      </c>
      <c r="F376" s="259"/>
      <c r="G376" s="260">
        <f>ROUND(E376*F376,2)</f>
        <v>0</v>
      </c>
      <c r="H376" s="231"/>
      <c r="I376" s="230">
        <f>ROUND(E376*H376,2)</f>
        <v>0</v>
      </c>
      <c r="J376" s="231"/>
      <c r="K376" s="230">
        <f>ROUND(E376*J376,2)</f>
        <v>0</v>
      </c>
      <c r="L376" s="230">
        <v>21</v>
      </c>
      <c r="M376" s="230">
        <f>G376*(1+L376/100)</f>
        <v>0</v>
      </c>
      <c r="N376" s="229">
        <v>0</v>
      </c>
      <c r="O376" s="229">
        <f>ROUND(E376*N376,2)</f>
        <v>0</v>
      </c>
      <c r="P376" s="229">
        <v>0</v>
      </c>
      <c r="Q376" s="229">
        <f>ROUND(E376*P376,2)</f>
        <v>0</v>
      </c>
      <c r="R376" s="230"/>
      <c r="S376" s="230" t="s">
        <v>361</v>
      </c>
      <c r="T376" s="230" t="s">
        <v>142</v>
      </c>
      <c r="U376" s="230">
        <v>0</v>
      </c>
      <c r="V376" s="230">
        <f>ROUND(E376*U376,2)</f>
        <v>0</v>
      </c>
      <c r="W376" s="230"/>
      <c r="X376" s="230" t="s">
        <v>143</v>
      </c>
      <c r="Y376" s="230" t="s">
        <v>144</v>
      </c>
      <c r="Z376" s="210"/>
      <c r="AA376" s="210"/>
      <c r="AB376" s="210"/>
      <c r="AC376" s="210"/>
      <c r="AD376" s="210"/>
      <c r="AE376" s="210"/>
      <c r="AF376" s="210"/>
      <c r="AG376" s="210" t="s">
        <v>145</v>
      </c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ht="20.399999999999999" outlineLevel="1" x14ac:dyDescent="0.25">
      <c r="A377" s="255">
        <v>63</v>
      </c>
      <c r="B377" s="256" t="s">
        <v>445</v>
      </c>
      <c r="C377" s="268" t="s">
        <v>446</v>
      </c>
      <c r="D377" s="257" t="s">
        <v>444</v>
      </c>
      <c r="E377" s="258">
        <v>4</v>
      </c>
      <c r="F377" s="259"/>
      <c r="G377" s="260">
        <f>ROUND(E377*F377,2)</f>
        <v>0</v>
      </c>
      <c r="H377" s="231"/>
      <c r="I377" s="230">
        <f>ROUND(E377*H377,2)</f>
        <v>0</v>
      </c>
      <c r="J377" s="231"/>
      <c r="K377" s="230">
        <f>ROUND(E377*J377,2)</f>
        <v>0</v>
      </c>
      <c r="L377" s="230">
        <v>21</v>
      </c>
      <c r="M377" s="230">
        <f>G377*(1+L377/100)</f>
        <v>0</v>
      </c>
      <c r="N377" s="229">
        <v>0</v>
      </c>
      <c r="O377" s="229">
        <f>ROUND(E377*N377,2)</f>
        <v>0</v>
      </c>
      <c r="P377" s="229">
        <v>0</v>
      </c>
      <c r="Q377" s="229">
        <f>ROUND(E377*P377,2)</f>
        <v>0</v>
      </c>
      <c r="R377" s="230"/>
      <c r="S377" s="230" t="s">
        <v>361</v>
      </c>
      <c r="T377" s="230" t="s">
        <v>142</v>
      </c>
      <c r="U377" s="230">
        <v>0</v>
      </c>
      <c r="V377" s="230">
        <f>ROUND(E377*U377,2)</f>
        <v>0</v>
      </c>
      <c r="W377" s="230"/>
      <c r="X377" s="230" t="s">
        <v>143</v>
      </c>
      <c r="Y377" s="230" t="s">
        <v>144</v>
      </c>
      <c r="Z377" s="210"/>
      <c r="AA377" s="210"/>
      <c r="AB377" s="210"/>
      <c r="AC377" s="210"/>
      <c r="AD377" s="210"/>
      <c r="AE377" s="210"/>
      <c r="AF377" s="210"/>
      <c r="AG377" s="210" t="s">
        <v>145</v>
      </c>
      <c r="AH377" s="210"/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ht="20.399999999999999" outlineLevel="1" x14ac:dyDescent="0.25">
      <c r="A378" s="255">
        <v>64</v>
      </c>
      <c r="B378" s="256" t="s">
        <v>447</v>
      </c>
      <c r="C378" s="268" t="s">
        <v>448</v>
      </c>
      <c r="D378" s="257" t="s">
        <v>444</v>
      </c>
      <c r="E378" s="258">
        <v>1</v>
      </c>
      <c r="F378" s="259"/>
      <c r="G378" s="260">
        <f>ROUND(E378*F378,2)</f>
        <v>0</v>
      </c>
      <c r="H378" s="231"/>
      <c r="I378" s="230">
        <f>ROUND(E378*H378,2)</f>
        <v>0</v>
      </c>
      <c r="J378" s="231"/>
      <c r="K378" s="230">
        <f>ROUND(E378*J378,2)</f>
        <v>0</v>
      </c>
      <c r="L378" s="230">
        <v>21</v>
      </c>
      <c r="M378" s="230">
        <f>G378*(1+L378/100)</f>
        <v>0</v>
      </c>
      <c r="N378" s="229">
        <v>0</v>
      </c>
      <c r="O378" s="229">
        <f>ROUND(E378*N378,2)</f>
        <v>0</v>
      </c>
      <c r="P378" s="229">
        <v>0</v>
      </c>
      <c r="Q378" s="229">
        <f>ROUND(E378*P378,2)</f>
        <v>0</v>
      </c>
      <c r="R378" s="230"/>
      <c r="S378" s="230" t="s">
        <v>361</v>
      </c>
      <c r="T378" s="230" t="s">
        <v>142</v>
      </c>
      <c r="U378" s="230">
        <v>0</v>
      </c>
      <c r="V378" s="230">
        <f>ROUND(E378*U378,2)</f>
        <v>0</v>
      </c>
      <c r="W378" s="230"/>
      <c r="X378" s="230" t="s">
        <v>143</v>
      </c>
      <c r="Y378" s="230" t="s">
        <v>144</v>
      </c>
      <c r="Z378" s="210"/>
      <c r="AA378" s="210"/>
      <c r="AB378" s="210"/>
      <c r="AC378" s="210"/>
      <c r="AD378" s="210"/>
      <c r="AE378" s="210"/>
      <c r="AF378" s="210"/>
      <c r="AG378" s="210" t="s">
        <v>145</v>
      </c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ht="40.799999999999997" outlineLevel="1" x14ac:dyDescent="0.25">
      <c r="A379" s="255">
        <v>65</v>
      </c>
      <c r="B379" s="256" t="s">
        <v>449</v>
      </c>
      <c r="C379" s="268" t="s">
        <v>450</v>
      </c>
      <c r="D379" s="257" t="s">
        <v>376</v>
      </c>
      <c r="E379" s="258">
        <v>1</v>
      </c>
      <c r="F379" s="259"/>
      <c r="G379" s="260">
        <f>ROUND(E379*F379,2)</f>
        <v>0</v>
      </c>
      <c r="H379" s="231"/>
      <c r="I379" s="230">
        <f>ROUND(E379*H379,2)</f>
        <v>0</v>
      </c>
      <c r="J379" s="231"/>
      <c r="K379" s="230">
        <f>ROUND(E379*J379,2)</f>
        <v>0</v>
      </c>
      <c r="L379" s="230">
        <v>21</v>
      </c>
      <c r="M379" s="230">
        <f>G379*(1+L379/100)</f>
        <v>0</v>
      </c>
      <c r="N379" s="229">
        <v>4.5999999999999999E-3</v>
      </c>
      <c r="O379" s="229">
        <f>ROUND(E379*N379,2)</f>
        <v>0</v>
      </c>
      <c r="P379" s="229">
        <v>0</v>
      </c>
      <c r="Q379" s="229">
        <f>ROUND(E379*P379,2)</f>
        <v>0</v>
      </c>
      <c r="R379" s="230" t="s">
        <v>387</v>
      </c>
      <c r="S379" s="230" t="s">
        <v>451</v>
      </c>
      <c r="T379" s="230" t="s">
        <v>142</v>
      </c>
      <c r="U379" s="230">
        <v>0</v>
      </c>
      <c r="V379" s="230">
        <f>ROUND(E379*U379,2)</f>
        <v>0</v>
      </c>
      <c r="W379" s="230"/>
      <c r="X379" s="230" t="s">
        <v>362</v>
      </c>
      <c r="Y379" s="230" t="s">
        <v>144</v>
      </c>
      <c r="Z379" s="210"/>
      <c r="AA379" s="210"/>
      <c r="AB379" s="210"/>
      <c r="AC379" s="210"/>
      <c r="AD379" s="210"/>
      <c r="AE379" s="210"/>
      <c r="AF379" s="210"/>
      <c r="AG379" s="210" t="s">
        <v>363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ht="40.799999999999997" outlineLevel="1" x14ac:dyDescent="0.25">
      <c r="A380" s="247">
        <v>66</v>
      </c>
      <c r="B380" s="248" t="s">
        <v>452</v>
      </c>
      <c r="C380" s="263" t="s">
        <v>453</v>
      </c>
      <c r="D380" s="249" t="s">
        <v>376</v>
      </c>
      <c r="E380" s="250">
        <v>21.991669999999999</v>
      </c>
      <c r="F380" s="251"/>
      <c r="G380" s="252">
        <f>ROUND(E380*F380,2)</f>
        <v>0</v>
      </c>
      <c r="H380" s="231"/>
      <c r="I380" s="230">
        <f>ROUND(E380*H380,2)</f>
        <v>0</v>
      </c>
      <c r="J380" s="231"/>
      <c r="K380" s="230">
        <f>ROUND(E380*J380,2)</f>
        <v>0</v>
      </c>
      <c r="L380" s="230">
        <v>21</v>
      </c>
      <c r="M380" s="230">
        <f>G380*(1+L380/100)</f>
        <v>0</v>
      </c>
      <c r="N380" s="229">
        <v>6.8400000000000002E-2</v>
      </c>
      <c r="O380" s="229">
        <f>ROUND(E380*N380,2)</f>
        <v>1.5</v>
      </c>
      <c r="P380" s="229">
        <v>0</v>
      </c>
      <c r="Q380" s="229">
        <f>ROUND(E380*P380,2)</f>
        <v>0</v>
      </c>
      <c r="R380" s="230" t="s">
        <v>387</v>
      </c>
      <c r="S380" s="230" t="s">
        <v>451</v>
      </c>
      <c r="T380" s="230" t="s">
        <v>142</v>
      </c>
      <c r="U380" s="230">
        <v>0</v>
      </c>
      <c r="V380" s="230">
        <f>ROUND(E380*U380,2)</f>
        <v>0</v>
      </c>
      <c r="W380" s="230"/>
      <c r="X380" s="230" t="s">
        <v>362</v>
      </c>
      <c r="Y380" s="230" t="s">
        <v>144</v>
      </c>
      <c r="Z380" s="210"/>
      <c r="AA380" s="210"/>
      <c r="AB380" s="210"/>
      <c r="AC380" s="210"/>
      <c r="AD380" s="210"/>
      <c r="AE380" s="210"/>
      <c r="AF380" s="210"/>
      <c r="AG380" s="210" t="s">
        <v>363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2" x14ac:dyDescent="0.25">
      <c r="A381" s="227"/>
      <c r="B381" s="228"/>
      <c r="C381" s="265" t="s">
        <v>454</v>
      </c>
      <c r="D381" s="232"/>
      <c r="E381" s="233">
        <v>21.99</v>
      </c>
      <c r="F381" s="230"/>
      <c r="G381" s="230"/>
      <c r="H381" s="230"/>
      <c r="I381" s="230"/>
      <c r="J381" s="230"/>
      <c r="K381" s="230"/>
      <c r="L381" s="230"/>
      <c r="M381" s="230"/>
      <c r="N381" s="229"/>
      <c r="O381" s="229"/>
      <c r="P381" s="229"/>
      <c r="Q381" s="229"/>
      <c r="R381" s="230"/>
      <c r="S381" s="230"/>
      <c r="T381" s="230"/>
      <c r="U381" s="230"/>
      <c r="V381" s="230"/>
      <c r="W381" s="230"/>
      <c r="X381" s="230"/>
      <c r="Y381" s="230"/>
      <c r="Z381" s="210"/>
      <c r="AA381" s="210"/>
      <c r="AB381" s="210"/>
      <c r="AC381" s="210"/>
      <c r="AD381" s="210"/>
      <c r="AE381" s="210"/>
      <c r="AF381" s="210"/>
      <c r="AG381" s="210" t="s">
        <v>149</v>
      </c>
      <c r="AH381" s="210">
        <v>0</v>
      </c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ht="40.799999999999997" outlineLevel="1" x14ac:dyDescent="0.25">
      <c r="A382" s="247">
        <v>67</v>
      </c>
      <c r="B382" s="248" t="s">
        <v>455</v>
      </c>
      <c r="C382" s="263" t="s">
        <v>456</v>
      </c>
      <c r="D382" s="249" t="s">
        <v>376</v>
      </c>
      <c r="E382" s="250">
        <v>9.6425000000000001</v>
      </c>
      <c r="F382" s="251"/>
      <c r="G382" s="252">
        <f>ROUND(E382*F382,2)</f>
        <v>0</v>
      </c>
      <c r="H382" s="231"/>
      <c r="I382" s="230">
        <f>ROUND(E382*H382,2)</f>
        <v>0</v>
      </c>
      <c r="J382" s="231"/>
      <c r="K382" s="230">
        <f>ROUND(E382*J382,2)</f>
        <v>0</v>
      </c>
      <c r="L382" s="230">
        <v>21</v>
      </c>
      <c r="M382" s="230">
        <f>G382*(1+L382/100)</f>
        <v>0</v>
      </c>
      <c r="N382" s="229">
        <v>0.10979999999999999</v>
      </c>
      <c r="O382" s="229">
        <f>ROUND(E382*N382,2)</f>
        <v>1.06</v>
      </c>
      <c r="P382" s="229">
        <v>0</v>
      </c>
      <c r="Q382" s="229">
        <f>ROUND(E382*P382,2)</f>
        <v>0</v>
      </c>
      <c r="R382" s="230" t="s">
        <v>387</v>
      </c>
      <c r="S382" s="230" t="s">
        <v>451</v>
      </c>
      <c r="T382" s="230" t="s">
        <v>142</v>
      </c>
      <c r="U382" s="230">
        <v>0</v>
      </c>
      <c r="V382" s="230">
        <f>ROUND(E382*U382,2)</f>
        <v>0</v>
      </c>
      <c r="W382" s="230"/>
      <c r="X382" s="230" t="s">
        <v>362</v>
      </c>
      <c r="Y382" s="230" t="s">
        <v>144</v>
      </c>
      <c r="Z382" s="210"/>
      <c r="AA382" s="210"/>
      <c r="AB382" s="210"/>
      <c r="AC382" s="210"/>
      <c r="AD382" s="210"/>
      <c r="AE382" s="210"/>
      <c r="AF382" s="210"/>
      <c r="AG382" s="210" t="s">
        <v>363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2" x14ac:dyDescent="0.25">
      <c r="A383" s="227"/>
      <c r="B383" s="228"/>
      <c r="C383" s="265" t="s">
        <v>457</v>
      </c>
      <c r="D383" s="232"/>
      <c r="E383" s="233">
        <v>9.64</v>
      </c>
      <c r="F383" s="230"/>
      <c r="G383" s="230"/>
      <c r="H383" s="230"/>
      <c r="I383" s="230"/>
      <c r="J383" s="230"/>
      <c r="K383" s="230"/>
      <c r="L383" s="230"/>
      <c r="M383" s="230"/>
      <c r="N383" s="229"/>
      <c r="O383" s="229"/>
      <c r="P383" s="229"/>
      <c r="Q383" s="229"/>
      <c r="R383" s="230"/>
      <c r="S383" s="230"/>
      <c r="T383" s="230"/>
      <c r="U383" s="230"/>
      <c r="V383" s="230"/>
      <c r="W383" s="230"/>
      <c r="X383" s="230"/>
      <c r="Y383" s="230"/>
      <c r="Z383" s="210"/>
      <c r="AA383" s="210"/>
      <c r="AB383" s="210"/>
      <c r="AC383" s="210"/>
      <c r="AD383" s="210"/>
      <c r="AE383" s="210"/>
      <c r="AF383" s="210"/>
      <c r="AG383" s="210" t="s">
        <v>149</v>
      </c>
      <c r="AH383" s="210">
        <v>0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ht="40.799999999999997" outlineLevel="1" x14ac:dyDescent="0.25">
      <c r="A384" s="255">
        <v>68</v>
      </c>
      <c r="B384" s="256" t="s">
        <v>458</v>
      </c>
      <c r="C384" s="268" t="s">
        <v>459</v>
      </c>
      <c r="D384" s="257" t="s">
        <v>376</v>
      </c>
      <c r="E384" s="258">
        <v>9</v>
      </c>
      <c r="F384" s="259"/>
      <c r="G384" s="260">
        <f>ROUND(E384*F384,2)</f>
        <v>0</v>
      </c>
      <c r="H384" s="231"/>
      <c r="I384" s="230">
        <f>ROUND(E384*H384,2)</f>
        <v>0</v>
      </c>
      <c r="J384" s="231"/>
      <c r="K384" s="230">
        <f>ROUND(E384*J384,2)</f>
        <v>0</v>
      </c>
      <c r="L384" s="230">
        <v>21</v>
      </c>
      <c r="M384" s="230">
        <f>G384*(1+L384/100)</f>
        <v>0</v>
      </c>
      <c r="N384" s="229">
        <v>9.1999999999999998E-3</v>
      </c>
      <c r="O384" s="229">
        <f>ROUND(E384*N384,2)</f>
        <v>0.08</v>
      </c>
      <c r="P384" s="229">
        <v>0</v>
      </c>
      <c r="Q384" s="229">
        <f>ROUND(E384*P384,2)</f>
        <v>0</v>
      </c>
      <c r="R384" s="230" t="s">
        <v>387</v>
      </c>
      <c r="S384" s="230" t="s">
        <v>141</v>
      </c>
      <c r="T384" s="230" t="s">
        <v>142</v>
      </c>
      <c r="U384" s="230">
        <v>0</v>
      </c>
      <c r="V384" s="230">
        <f>ROUND(E384*U384,2)</f>
        <v>0</v>
      </c>
      <c r="W384" s="230"/>
      <c r="X384" s="230" t="s">
        <v>362</v>
      </c>
      <c r="Y384" s="230" t="s">
        <v>144</v>
      </c>
      <c r="Z384" s="210"/>
      <c r="AA384" s="210"/>
      <c r="AB384" s="210"/>
      <c r="AC384" s="210"/>
      <c r="AD384" s="210"/>
      <c r="AE384" s="210"/>
      <c r="AF384" s="210"/>
      <c r="AG384" s="210" t="s">
        <v>363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ht="40.799999999999997" outlineLevel="1" x14ac:dyDescent="0.25">
      <c r="A385" s="255">
        <v>69</v>
      </c>
      <c r="B385" s="256" t="s">
        <v>460</v>
      </c>
      <c r="C385" s="268" t="s">
        <v>461</v>
      </c>
      <c r="D385" s="257" t="s">
        <v>376</v>
      </c>
      <c r="E385" s="258">
        <v>2</v>
      </c>
      <c r="F385" s="259"/>
      <c r="G385" s="260">
        <f>ROUND(E385*F385,2)</f>
        <v>0</v>
      </c>
      <c r="H385" s="231"/>
      <c r="I385" s="230">
        <f>ROUND(E385*H385,2)</f>
        <v>0</v>
      </c>
      <c r="J385" s="231"/>
      <c r="K385" s="230">
        <f>ROUND(E385*J385,2)</f>
        <v>0</v>
      </c>
      <c r="L385" s="230">
        <v>21</v>
      </c>
      <c r="M385" s="230">
        <f>G385*(1+L385/100)</f>
        <v>0</v>
      </c>
      <c r="N385" s="229">
        <v>1.67E-2</v>
      </c>
      <c r="O385" s="229">
        <f>ROUND(E385*N385,2)</f>
        <v>0.03</v>
      </c>
      <c r="P385" s="229">
        <v>0</v>
      </c>
      <c r="Q385" s="229">
        <f>ROUND(E385*P385,2)</f>
        <v>0</v>
      </c>
      <c r="R385" s="230" t="s">
        <v>387</v>
      </c>
      <c r="S385" s="230" t="s">
        <v>141</v>
      </c>
      <c r="T385" s="230" t="s">
        <v>142</v>
      </c>
      <c r="U385" s="230">
        <v>0</v>
      </c>
      <c r="V385" s="230">
        <f>ROUND(E385*U385,2)</f>
        <v>0</v>
      </c>
      <c r="W385" s="230"/>
      <c r="X385" s="230" t="s">
        <v>362</v>
      </c>
      <c r="Y385" s="230" t="s">
        <v>144</v>
      </c>
      <c r="Z385" s="210"/>
      <c r="AA385" s="210"/>
      <c r="AB385" s="210"/>
      <c r="AC385" s="210"/>
      <c r="AD385" s="210"/>
      <c r="AE385" s="210"/>
      <c r="AF385" s="210"/>
      <c r="AG385" s="210" t="s">
        <v>363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ht="40.799999999999997" outlineLevel="1" x14ac:dyDescent="0.25">
      <c r="A386" s="255">
        <v>70</v>
      </c>
      <c r="B386" s="256" t="s">
        <v>462</v>
      </c>
      <c r="C386" s="268" t="s">
        <v>463</v>
      </c>
      <c r="D386" s="257" t="s">
        <v>376</v>
      </c>
      <c r="E386" s="258">
        <v>8</v>
      </c>
      <c r="F386" s="259"/>
      <c r="G386" s="260">
        <f>ROUND(E386*F386,2)</f>
        <v>0</v>
      </c>
      <c r="H386" s="231"/>
      <c r="I386" s="230">
        <f>ROUND(E386*H386,2)</f>
        <v>0</v>
      </c>
      <c r="J386" s="231"/>
      <c r="K386" s="230">
        <f>ROUND(E386*J386,2)</f>
        <v>0</v>
      </c>
      <c r="L386" s="230">
        <v>21</v>
      </c>
      <c r="M386" s="230">
        <f>G386*(1+L386/100)</f>
        <v>0</v>
      </c>
      <c r="N386" s="229">
        <v>1.7100000000000001E-2</v>
      </c>
      <c r="O386" s="229">
        <f>ROUND(E386*N386,2)</f>
        <v>0.14000000000000001</v>
      </c>
      <c r="P386" s="229">
        <v>0</v>
      </c>
      <c r="Q386" s="229">
        <f>ROUND(E386*P386,2)</f>
        <v>0</v>
      </c>
      <c r="R386" s="230" t="s">
        <v>387</v>
      </c>
      <c r="S386" s="230" t="s">
        <v>141</v>
      </c>
      <c r="T386" s="230" t="s">
        <v>142</v>
      </c>
      <c r="U386" s="230">
        <v>0</v>
      </c>
      <c r="V386" s="230">
        <f>ROUND(E386*U386,2)</f>
        <v>0</v>
      </c>
      <c r="W386" s="230"/>
      <c r="X386" s="230" t="s">
        <v>362</v>
      </c>
      <c r="Y386" s="230" t="s">
        <v>144</v>
      </c>
      <c r="Z386" s="210"/>
      <c r="AA386" s="210"/>
      <c r="AB386" s="210"/>
      <c r="AC386" s="210"/>
      <c r="AD386" s="210"/>
      <c r="AE386" s="210"/>
      <c r="AF386" s="210"/>
      <c r="AG386" s="210" t="s">
        <v>363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ht="30.6" outlineLevel="1" x14ac:dyDescent="0.25">
      <c r="A387" s="255">
        <v>71</v>
      </c>
      <c r="B387" s="256" t="s">
        <v>464</v>
      </c>
      <c r="C387" s="268" t="s">
        <v>465</v>
      </c>
      <c r="D387" s="257" t="s">
        <v>376</v>
      </c>
      <c r="E387" s="258">
        <v>2</v>
      </c>
      <c r="F387" s="259"/>
      <c r="G387" s="260">
        <f>ROUND(E387*F387,2)</f>
        <v>0</v>
      </c>
      <c r="H387" s="231"/>
      <c r="I387" s="230">
        <f>ROUND(E387*H387,2)</f>
        <v>0</v>
      </c>
      <c r="J387" s="231"/>
      <c r="K387" s="230">
        <f>ROUND(E387*J387,2)</f>
        <v>0</v>
      </c>
      <c r="L387" s="230">
        <v>21</v>
      </c>
      <c r="M387" s="230">
        <f>G387*(1+L387/100)</f>
        <v>0</v>
      </c>
      <c r="N387" s="229">
        <v>3.9300000000000002E-2</v>
      </c>
      <c r="O387" s="229">
        <f>ROUND(E387*N387,2)</f>
        <v>0.08</v>
      </c>
      <c r="P387" s="229">
        <v>0</v>
      </c>
      <c r="Q387" s="229">
        <f>ROUND(E387*P387,2)</f>
        <v>0</v>
      </c>
      <c r="R387" s="230" t="s">
        <v>387</v>
      </c>
      <c r="S387" s="230" t="s">
        <v>141</v>
      </c>
      <c r="T387" s="230" t="s">
        <v>142</v>
      </c>
      <c r="U387" s="230">
        <v>0</v>
      </c>
      <c r="V387" s="230">
        <f>ROUND(E387*U387,2)</f>
        <v>0</v>
      </c>
      <c r="W387" s="230"/>
      <c r="X387" s="230" t="s">
        <v>362</v>
      </c>
      <c r="Y387" s="230" t="s">
        <v>144</v>
      </c>
      <c r="Z387" s="210"/>
      <c r="AA387" s="210"/>
      <c r="AB387" s="210"/>
      <c r="AC387" s="210"/>
      <c r="AD387" s="210"/>
      <c r="AE387" s="210"/>
      <c r="AF387" s="210"/>
      <c r="AG387" s="210" t="s">
        <v>363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ht="30.6" outlineLevel="1" x14ac:dyDescent="0.25">
      <c r="A388" s="255">
        <v>72</v>
      </c>
      <c r="B388" s="256" t="s">
        <v>466</v>
      </c>
      <c r="C388" s="268" t="s">
        <v>467</v>
      </c>
      <c r="D388" s="257" t="s">
        <v>376</v>
      </c>
      <c r="E388" s="258">
        <v>2</v>
      </c>
      <c r="F388" s="259"/>
      <c r="G388" s="260">
        <f>ROUND(E388*F388,2)</f>
        <v>0</v>
      </c>
      <c r="H388" s="231"/>
      <c r="I388" s="230">
        <f>ROUND(E388*H388,2)</f>
        <v>0</v>
      </c>
      <c r="J388" s="231"/>
      <c r="K388" s="230">
        <f>ROUND(E388*J388,2)</f>
        <v>0</v>
      </c>
      <c r="L388" s="230">
        <v>21</v>
      </c>
      <c r="M388" s="230">
        <f>G388*(1+L388/100)</f>
        <v>0</v>
      </c>
      <c r="N388" s="229">
        <v>2.58E-2</v>
      </c>
      <c r="O388" s="229">
        <f>ROUND(E388*N388,2)</f>
        <v>0.05</v>
      </c>
      <c r="P388" s="229">
        <v>0</v>
      </c>
      <c r="Q388" s="229">
        <f>ROUND(E388*P388,2)</f>
        <v>0</v>
      </c>
      <c r="R388" s="230" t="s">
        <v>387</v>
      </c>
      <c r="S388" s="230" t="s">
        <v>141</v>
      </c>
      <c r="T388" s="230" t="s">
        <v>142</v>
      </c>
      <c r="U388" s="230">
        <v>0</v>
      </c>
      <c r="V388" s="230">
        <f>ROUND(E388*U388,2)</f>
        <v>0</v>
      </c>
      <c r="W388" s="230"/>
      <c r="X388" s="230" t="s">
        <v>362</v>
      </c>
      <c r="Y388" s="230" t="s">
        <v>144</v>
      </c>
      <c r="Z388" s="210"/>
      <c r="AA388" s="210"/>
      <c r="AB388" s="210"/>
      <c r="AC388" s="210"/>
      <c r="AD388" s="210"/>
      <c r="AE388" s="210"/>
      <c r="AF388" s="210"/>
      <c r="AG388" s="210" t="s">
        <v>363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ht="20.399999999999999" outlineLevel="1" x14ac:dyDescent="0.25">
      <c r="A389" s="255">
        <v>73</v>
      </c>
      <c r="B389" s="256" t="s">
        <v>468</v>
      </c>
      <c r="C389" s="268" t="s">
        <v>469</v>
      </c>
      <c r="D389" s="257" t="s">
        <v>376</v>
      </c>
      <c r="E389" s="258">
        <v>2</v>
      </c>
      <c r="F389" s="259"/>
      <c r="G389" s="260">
        <f>ROUND(E389*F389,2)</f>
        <v>0</v>
      </c>
      <c r="H389" s="231"/>
      <c r="I389" s="230">
        <f>ROUND(E389*H389,2)</f>
        <v>0</v>
      </c>
      <c r="J389" s="231"/>
      <c r="K389" s="230">
        <f>ROUND(E389*J389,2)</f>
        <v>0</v>
      </c>
      <c r="L389" s="230">
        <v>21</v>
      </c>
      <c r="M389" s="230">
        <f>G389*(1+L389/100)</f>
        <v>0</v>
      </c>
      <c r="N389" s="229">
        <v>1.5E-3</v>
      </c>
      <c r="O389" s="229">
        <f>ROUND(E389*N389,2)</f>
        <v>0</v>
      </c>
      <c r="P389" s="229">
        <v>0</v>
      </c>
      <c r="Q389" s="229">
        <f>ROUND(E389*P389,2)</f>
        <v>0</v>
      </c>
      <c r="R389" s="230" t="s">
        <v>387</v>
      </c>
      <c r="S389" s="230" t="s">
        <v>141</v>
      </c>
      <c r="T389" s="230" t="s">
        <v>142</v>
      </c>
      <c r="U389" s="230">
        <v>0</v>
      </c>
      <c r="V389" s="230">
        <f>ROUND(E389*U389,2)</f>
        <v>0</v>
      </c>
      <c r="W389" s="230"/>
      <c r="X389" s="230" t="s">
        <v>362</v>
      </c>
      <c r="Y389" s="230" t="s">
        <v>144</v>
      </c>
      <c r="Z389" s="210"/>
      <c r="AA389" s="210"/>
      <c r="AB389" s="210"/>
      <c r="AC389" s="210"/>
      <c r="AD389" s="210"/>
      <c r="AE389" s="210"/>
      <c r="AF389" s="210"/>
      <c r="AG389" s="210" t="s">
        <v>363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ht="30.6" outlineLevel="1" x14ac:dyDescent="0.25">
      <c r="A390" s="255">
        <v>74</v>
      </c>
      <c r="B390" s="256" t="s">
        <v>470</v>
      </c>
      <c r="C390" s="268" t="s">
        <v>471</v>
      </c>
      <c r="D390" s="257" t="s">
        <v>376</v>
      </c>
      <c r="E390" s="258">
        <v>12</v>
      </c>
      <c r="F390" s="259"/>
      <c r="G390" s="260">
        <f>ROUND(E390*F390,2)</f>
        <v>0</v>
      </c>
      <c r="H390" s="231"/>
      <c r="I390" s="230">
        <f>ROUND(E390*H390,2)</f>
        <v>0</v>
      </c>
      <c r="J390" s="231"/>
      <c r="K390" s="230">
        <f>ROUND(E390*J390,2)</f>
        <v>0</v>
      </c>
      <c r="L390" s="230">
        <v>21</v>
      </c>
      <c r="M390" s="230">
        <f>G390*(1+L390/100)</f>
        <v>0</v>
      </c>
      <c r="N390" s="229">
        <v>0.505</v>
      </c>
      <c r="O390" s="229">
        <f>ROUND(E390*N390,2)</f>
        <v>6.06</v>
      </c>
      <c r="P390" s="229">
        <v>0</v>
      </c>
      <c r="Q390" s="229">
        <f>ROUND(E390*P390,2)</f>
        <v>0</v>
      </c>
      <c r="R390" s="230" t="s">
        <v>387</v>
      </c>
      <c r="S390" s="230" t="s">
        <v>141</v>
      </c>
      <c r="T390" s="230" t="s">
        <v>142</v>
      </c>
      <c r="U390" s="230">
        <v>0</v>
      </c>
      <c r="V390" s="230">
        <f>ROUND(E390*U390,2)</f>
        <v>0</v>
      </c>
      <c r="W390" s="230"/>
      <c r="X390" s="230" t="s">
        <v>362</v>
      </c>
      <c r="Y390" s="230" t="s">
        <v>144</v>
      </c>
      <c r="Z390" s="210"/>
      <c r="AA390" s="210"/>
      <c r="AB390" s="210"/>
      <c r="AC390" s="210"/>
      <c r="AD390" s="210"/>
      <c r="AE390" s="210"/>
      <c r="AF390" s="210"/>
      <c r="AG390" s="210" t="s">
        <v>363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ht="30.6" outlineLevel="1" x14ac:dyDescent="0.25">
      <c r="A391" s="255">
        <v>75</v>
      </c>
      <c r="B391" s="256" t="s">
        <v>472</v>
      </c>
      <c r="C391" s="268" t="s">
        <v>473</v>
      </c>
      <c r="D391" s="257" t="s">
        <v>376</v>
      </c>
      <c r="E391" s="258">
        <v>5</v>
      </c>
      <c r="F391" s="259"/>
      <c r="G391" s="260">
        <f>ROUND(E391*F391,2)</f>
        <v>0</v>
      </c>
      <c r="H391" s="231"/>
      <c r="I391" s="230">
        <f>ROUND(E391*H391,2)</f>
        <v>0</v>
      </c>
      <c r="J391" s="231"/>
      <c r="K391" s="230">
        <f>ROUND(E391*J391,2)</f>
        <v>0</v>
      </c>
      <c r="L391" s="230">
        <v>21</v>
      </c>
      <c r="M391" s="230">
        <f>G391*(1+L391/100)</f>
        <v>0</v>
      </c>
      <c r="N391" s="229">
        <v>0.25</v>
      </c>
      <c r="O391" s="229">
        <f>ROUND(E391*N391,2)</f>
        <v>1.25</v>
      </c>
      <c r="P391" s="229">
        <v>0</v>
      </c>
      <c r="Q391" s="229">
        <f>ROUND(E391*P391,2)</f>
        <v>0</v>
      </c>
      <c r="R391" s="230" t="s">
        <v>387</v>
      </c>
      <c r="S391" s="230" t="s">
        <v>141</v>
      </c>
      <c r="T391" s="230" t="s">
        <v>142</v>
      </c>
      <c r="U391" s="230">
        <v>0</v>
      </c>
      <c r="V391" s="230">
        <f>ROUND(E391*U391,2)</f>
        <v>0</v>
      </c>
      <c r="W391" s="230"/>
      <c r="X391" s="230" t="s">
        <v>362</v>
      </c>
      <c r="Y391" s="230" t="s">
        <v>144</v>
      </c>
      <c r="Z391" s="210"/>
      <c r="AA391" s="210"/>
      <c r="AB391" s="210"/>
      <c r="AC391" s="210"/>
      <c r="AD391" s="210"/>
      <c r="AE391" s="210"/>
      <c r="AF391" s="210"/>
      <c r="AG391" s="210" t="s">
        <v>363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ht="30.6" outlineLevel="1" x14ac:dyDescent="0.25">
      <c r="A392" s="255">
        <v>76</v>
      </c>
      <c r="B392" s="256" t="s">
        <v>474</v>
      </c>
      <c r="C392" s="268" t="s">
        <v>475</v>
      </c>
      <c r="D392" s="257" t="s">
        <v>376</v>
      </c>
      <c r="E392" s="258">
        <v>8</v>
      </c>
      <c r="F392" s="259"/>
      <c r="G392" s="260">
        <f>ROUND(E392*F392,2)</f>
        <v>0</v>
      </c>
      <c r="H392" s="231"/>
      <c r="I392" s="230">
        <f>ROUND(E392*H392,2)</f>
        <v>0</v>
      </c>
      <c r="J392" s="231"/>
      <c r="K392" s="230">
        <f>ROUND(E392*J392,2)</f>
        <v>0</v>
      </c>
      <c r="L392" s="230">
        <v>21</v>
      </c>
      <c r="M392" s="230">
        <f>G392*(1+L392/100)</f>
        <v>0</v>
      </c>
      <c r="N392" s="229">
        <v>0.5</v>
      </c>
      <c r="O392" s="229">
        <f>ROUND(E392*N392,2)</f>
        <v>4</v>
      </c>
      <c r="P392" s="229">
        <v>0</v>
      </c>
      <c r="Q392" s="229">
        <f>ROUND(E392*P392,2)</f>
        <v>0</v>
      </c>
      <c r="R392" s="230" t="s">
        <v>387</v>
      </c>
      <c r="S392" s="230" t="s">
        <v>141</v>
      </c>
      <c r="T392" s="230" t="s">
        <v>142</v>
      </c>
      <c r="U392" s="230">
        <v>0</v>
      </c>
      <c r="V392" s="230">
        <f>ROUND(E392*U392,2)</f>
        <v>0</v>
      </c>
      <c r="W392" s="230"/>
      <c r="X392" s="230" t="s">
        <v>362</v>
      </c>
      <c r="Y392" s="230" t="s">
        <v>144</v>
      </c>
      <c r="Z392" s="210"/>
      <c r="AA392" s="210"/>
      <c r="AB392" s="210"/>
      <c r="AC392" s="210"/>
      <c r="AD392" s="210"/>
      <c r="AE392" s="210"/>
      <c r="AF392" s="210"/>
      <c r="AG392" s="210" t="s">
        <v>363</v>
      </c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ht="30.6" outlineLevel="1" x14ac:dyDescent="0.25">
      <c r="A393" s="255">
        <v>77</v>
      </c>
      <c r="B393" s="256" t="s">
        <v>476</v>
      </c>
      <c r="C393" s="268" t="s">
        <v>477</v>
      </c>
      <c r="D393" s="257" t="s">
        <v>376</v>
      </c>
      <c r="E393" s="258">
        <v>16</v>
      </c>
      <c r="F393" s="259"/>
      <c r="G393" s="260">
        <f>ROUND(E393*F393,2)</f>
        <v>0</v>
      </c>
      <c r="H393" s="231"/>
      <c r="I393" s="230">
        <f>ROUND(E393*H393,2)</f>
        <v>0</v>
      </c>
      <c r="J393" s="231"/>
      <c r="K393" s="230">
        <f>ROUND(E393*J393,2)</f>
        <v>0</v>
      </c>
      <c r="L393" s="230">
        <v>21</v>
      </c>
      <c r="M393" s="230">
        <f>G393*(1+L393/100)</f>
        <v>0</v>
      </c>
      <c r="N393" s="229">
        <v>1</v>
      </c>
      <c r="O393" s="229">
        <f>ROUND(E393*N393,2)</f>
        <v>16</v>
      </c>
      <c r="P393" s="229">
        <v>0</v>
      </c>
      <c r="Q393" s="229">
        <f>ROUND(E393*P393,2)</f>
        <v>0</v>
      </c>
      <c r="R393" s="230" t="s">
        <v>387</v>
      </c>
      <c r="S393" s="230" t="s">
        <v>141</v>
      </c>
      <c r="T393" s="230" t="s">
        <v>142</v>
      </c>
      <c r="U393" s="230">
        <v>0</v>
      </c>
      <c r="V393" s="230">
        <f>ROUND(E393*U393,2)</f>
        <v>0</v>
      </c>
      <c r="W393" s="230"/>
      <c r="X393" s="230" t="s">
        <v>362</v>
      </c>
      <c r="Y393" s="230" t="s">
        <v>144</v>
      </c>
      <c r="Z393" s="210"/>
      <c r="AA393" s="210"/>
      <c r="AB393" s="210"/>
      <c r="AC393" s="210"/>
      <c r="AD393" s="210"/>
      <c r="AE393" s="210"/>
      <c r="AF393" s="210"/>
      <c r="AG393" s="210" t="s">
        <v>363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ht="30.6" outlineLevel="1" x14ac:dyDescent="0.25">
      <c r="A394" s="255">
        <v>78</v>
      </c>
      <c r="B394" s="256" t="s">
        <v>478</v>
      </c>
      <c r="C394" s="268" t="s">
        <v>479</v>
      </c>
      <c r="D394" s="257" t="s">
        <v>376</v>
      </c>
      <c r="E394" s="258">
        <v>12</v>
      </c>
      <c r="F394" s="259"/>
      <c r="G394" s="260">
        <f>ROUND(E394*F394,2)</f>
        <v>0</v>
      </c>
      <c r="H394" s="231"/>
      <c r="I394" s="230">
        <f>ROUND(E394*H394,2)</f>
        <v>0</v>
      </c>
      <c r="J394" s="231"/>
      <c r="K394" s="230">
        <f>ROUND(E394*J394,2)</f>
        <v>0</v>
      </c>
      <c r="L394" s="230">
        <v>21</v>
      </c>
      <c r="M394" s="230">
        <f>G394*(1+L394/100)</f>
        <v>0</v>
      </c>
      <c r="N394" s="229">
        <v>1.6</v>
      </c>
      <c r="O394" s="229">
        <f>ROUND(E394*N394,2)</f>
        <v>19.2</v>
      </c>
      <c r="P394" s="229">
        <v>0</v>
      </c>
      <c r="Q394" s="229">
        <f>ROUND(E394*P394,2)</f>
        <v>0</v>
      </c>
      <c r="R394" s="230" t="s">
        <v>387</v>
      </c>
      <c r="S394" s="230" t="s">
        <v>141</v>
      </c>
      <c r="T394" s="230" t="s">
        <v>142</v>
      </c>
      <c r="U394" s="230">
        <v>0</v>
      </c>
      <c r="V394" s="230">
        <f>ROUND(E394*U394,2)</f>
        <v>0</v>
      </c>
      <c r="W394" s="230"/>
      <c r="X394" s="230" t="s">
        <v>362</v>
      </c>
      <c r="Y394" s="230" t="s">
        <v>144</v>
      </c>
      <c r="Z394" s="210"/>
      <c r="AA394" s="210"/>
      <c r="AB394" s="210"/>
      <c r="AC394" s="210"/>
      <c r="AD394" s="210"/>
      <c r="AE394" s="210"/>
      <c r="AF394" s="210"/>
      <c r="AG394" s="210" t="s">
        <v>363</v>
      </c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1" x14ac:dyDescent="0.25">
      <c r="A395" s="255">
        <v>79</v>
      </c>
      <c r="B395" s="256" t="s">
        <v>480</v>
      </c>
      <c r="C395" s="268" t="s">
        <v>481</v>
      </c>
      <c r="D395" s="257" t="s">
        <v>376</v>
      </c>
      <c r="E395" s="258">
        <v>41</v>
      </c>
      <c r="F395" s="259"/>
      <c r="G395" s="260">
        <f>ROUND(E395*F395,2)</f>
        <v>0</v>
      </c>
      <c r="H395" s="231"/>
      <c r="I395" s="230">
        <f>ROUND(E395*H395,2)</f>
        <v>0</v>
      </c>
      <c r="J395" s="231"/>
      <c r="K395" s="230">
        <f>ROUND(E395*J395,2)</f>
        <v>0</v>
      </c>
      <c r="L395" s="230">
        <v>21</v>
      </c>
      <c r="M395" s="230">
        <f>G395*(1+L395/100)</f>
        <v>0</v>
      </c>
      <c r="N395" s="229">
        <v>2E-3</v>
      </c>
      <c r="O395" s="229">
        <f>ROUND(E395*N395,2)</f>
        <v>0.08</v>
      </c>
      <c r="P395" s="229">
        <v>0</v>
      </c>
      <c r="Q395" s="229">
        <f>ROUND(E395*P395,2)</f>
        <v>0</v>
      </c>
      <c r="R395" s="230" t="s">
        <v>387</v>
      </c>
      <c r="S395" s="230" t="s">
        <v>141</v>
      </c>
      <c r="T395" s="230" t="s">
        <v>142</v>
      </c>
      <c r="U395" s="230">
        <v>0</v>
      </c>
      <c r="V395" s="230">
        <f>ROUND(E395*U395,2)</f>
        <v>0</v>
      </c>
      <c r="W395" s="230"/>
      <c r="X395" s="230" t="s">
        <v>362</v>
      </c>
      <c r="Y395" s="230" t="s">
        <v>144</v>
      </c>
      <c r="Z395" s="210"/>
      <c r="AA395" s="210"/>
      <c r="AB395" s="210"/>
      <c r="AC395" s="210"/>
      <c r="AD395" s="210"/>
      <c r="AE395" s="210"/>
      <c r="AF395" s="210"/>
      <c r="AG395" s="210" t="s">
        <v>363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x14ac:dyDescent="0.25">
      <c r="A396" s="240" t="s">
        <v>136</v>
      </c>
      <c r="B396" s="241" t="s">
        <v>87</v>
      </c>
      <c r="C396" s="262" t="s">
        <v>88</v>
      </c>
      <c r="D396" s="242"/>
      <c r="E396" s="243"/>
      <c r="F396" s="244"/>
      <c r="G396" s="245">
        <f>SUMIF(AG397:AG403,"&lt;&gt;NOR",G397:G403)</f>
        <v>0</v>
      </c>
      <c r="H396" s="239"/>
      <c r="I396" s="239">
        <f>SUM(I397:I403)</f>
        <v>0</v>
      </c>
      <c r="J396" s="239"/>
      <c r="K396" s="239">
        <f>SUM(K397:K403)</f>
        <v>0</v>
      </c>
      <c r="L396" s="239"/>
      <c r="M396" s="239">
        <f>SUM(M397:M403)</f>
        <v>0</v>
      </c>
      <c r="N396" s="238"/>
      <c r="O396" s="238">
        <f>SUM(O397:O403)</f>
        <v>0</v>
      </c>
      <c r="P396" s="238"/>
      <c r="Q396" s="238">
        <f>SUM(Q397:Q403)</f>
        <v>0</v>
      </c>
      <c r="R396" s="239"/>
      <c r="S396" s="239"/>
      <c r="T396" s="239"/>
      <c r="U396" s="239"/>
      <c r="V396" s="239">
        <f>SUM(V397:V403)</f>
        <v>18.350000000000001</v>
      </c>
      <c r="W396" s="239"/>
      <c r="X396" s="239"/>
      <c r="Y396" s="239"/>
      <c r="AG396" t="s">
        <v>137</v>
      </c>
    </row>
    <row r="397" spans="1:60" ht="20.399999999999999" outlineLevel="1" x14ac:dyDescent="0.25">
      <c r="A397" s="247">
        <v>80</v>
      </c>
      <c r="B397" s="248" t="s">
        <v>482</v>
      </c>
      <c r="C397" s="263" t="s">
        <v>483</v>
      </c>
      <c r="D397" s="249" t="s">
        <v>191</v>
      </c>
      <c r="E397" s="250">
        <v>496</v>
      </c>
      <c r="F397" s="251"/>
      <c r="G397" s="252">
        <f>ROUND(E397*F397,2)</f>
        <v>0</v>
      </c>
      <c r="H397" s="231"/>
      <c r="I397" s="230">
        <f>ROUND(E397*H397,2)</f>
        <v>0</v>
      </c>
      <c r="J397" s="231"/>
      <c r="K397" s="230">
        <f>ROUND(E397*J397,2)</f>
        <v>0</v>
      </c>
      <c r="L397" s="230">
        <v>21</v>
      </c>
      <c r="M397" s="230">
        <f>G397*(1+L397/100)</f>
        <v>0</v>
      </c>
      <c r="N397" s="229">
        <v>0</v>
      </c>
      <c r="O397" s="229">
        <f>ROUND(E397*N397,2)</f>
        <v>0</v>
      </c>
      <c r="P397" s="229">
        <v>0</v>
      </c>
      <c r="Q397" s="229">
        <f>ROUND(E397*P397,2)</f>
        <v>0</v>
      </c>
      <c r="R397" s="230"/>
      <c r="S397" s="230" t="s">
        <v>141</v>
      </c>
      <c r="T397" s="230" t="s">
        <v>142</v>
      </c>
      <c r="U397" s="230">
        <v>3.6999999999999998E-2</v>
      </c>
      <c r="V397" s="230">
        <f>ROUND(E397*U397,2)</f>
        <v>18.350000000000001</v>
      </c>
      <c r="W397" s="230"/>
      <c r="X397" s="230" t="s">
        <v>143</v>
      </c>
      <c r="Y397" s="230" t="s">
        <v>144</v>
      </c>
      <c r="Z397" s="210"/>
      <c r="AA397" s="210"/>
      <c r="AB397" s="210"/>
      <c r="AC397" s="210"/>
      <c r="AD397" s="210"/>
      <c r="AE397" s="210"/>
      <c r="AF397" s="210"/>
      <c r="AG397" s="210" t="s">
        <v>145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2" x14ac:dyDescent="0.25">
      <c r="A398" s="227"/>
      <c r="B398" s="228"/>
      <c r="C398" s="264" t="s">
        <v>484</v>
      </c>
      <c r="D398" s="253"/>
      <c r="E398" s="253"/>
      <c r="F398" s="253"/>
      <c r="G398" s="253"/>
      <c r="H398" s="230"/>
      <c r="I398" s="230"/>
      <c r="J398" s="230"/>
      <c r="K398" s="230"/>
      <c r="L398" s="230"/>
      <c r="M398" s="230"/>
      <c r="N398" s="229"/>
      <c r="O398" s="229"/>
      <c r="P398" s="229"/>
      <c r="Q398" s="229"/>
      <c r="R398" s="230"/>
      <c r="S398" s="230"/>
      <c r="T398" s="230"/>
      <c r="U398" s="230"/>
      <c r="V398" s="230"/>
      <c r="W398" s="230"/>
      <c r="X398" s="230"/>
      <c r="Y398" s="230"/>
      <c r="Z398" s="210"/>
      <c r="AA398" s="210"/>
      <c r="AB398" s="210"/>
      <c r="AC398" s="210"/>
      <c r="AD398" s="210"/>
      <c r="AE398" s="210"/>
      <c r="AF398" s="210"/>
      <c r="AG398" s="210" t="s">
        <v>147</v>
      </c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2" x14ac:dyDescent="0.25">
      <c r="A399" s="227"/>
      <c r="B399" s="228"/>
      <c r="C399" s="265" t="s">
        <v>148</v>
      </c>
      <c r="D399" s="232"/>
      <c r="E399" s="233"/>
      <c r="F399" s="230"/>
      <c r="G399" s="230"/>
      <c r="H399" s="230"/>
      <c r="I399" s="230"/>
      <c r="J399" s="230"/>
      <c r="K399" s="230"/>
      <c r="L399" s="230"/>
      <c r="M399" s="230"/>
      <c r="N399" s="229"/>
      <c r="O399" s="229"/>
      <c r="P399" s="229"/>
      <c r="Q399" s="229"/>
      <c r="R399" s="230"/>
      <c r="S399" s="230"/>
      <c r="T399" s="230"/>
      <c r="U399" s="230"/>
      <c r="V399" s="230"/>
      <c r="W399" s="230"/>
      <c r="X399" s="230"/>
      <c r="Y399" s="230"/>
      <c r="Z399" s="210"/>
      <c r="AA399" s="210"/>
      <c r="AB399" s="210"/>
      <c r="AC399" s="210"/>
      <c r="AD399" s="210"/>
      <c r="AE399" s="210"/>
      <c r="AF399" s="210"/>
      <c r="AG399" s="210" t="s">
        <v>149</v>
      </c>
      <c r="AH399" s="210">
        <v>0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3" x14ac:dyDescent="0.25">
      <c r="A400" s="227"/>
      <c r="B400" s="228"/>
      <c r="C400" s="265" t="s">
        <v>485</v>
      </c>
      <c r="D400" s="232"/>
      <c r="E400" s="233">
        <v>272</v>
      </c>
      <c r="F400" s="230"/>
      <c r="G400" s="230"/>
      <c r="H400" s="230"/>
      <c r="I400" s="230"/>
      <c r="J400" s="230"/>
      <c r="K400" s="230"/>
      <c r="L400" s="230"/>
      <c r="M400" s="230"/>
      <c r="N400" s="229"/>
      <c r="O400" s="229"/>
      <c r="P400" s="229"/>
      <c r="Q400" s="229"/>
      <c r="R400" s="230"/>
      <c r="S400" s="230"/>
      <c r="T400" s="230"/>
      <c r="U400" s="230"/>
      <c r="V400" s="230"/>
      <c r="W400" s="230"/>
      <c r="X400" s="230"/>
      <c r="Y400" s="230"/>
      <c r="Z400" s="210"/>
      <c r="AA400" s="210"/>
      <c r="AB400" s="210"/>
      <c r="AC400" s="210"/>
      <c r="AD400" s="210"/>
      <c r="AE400" s="210"/>
      <c r="AF400" s="210"/>
      <c r="AG400" s="210" t="s">
        <v>149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3" x14ac:dyDescent="0.25">
      <c r="A401" s="227"/>
      <c r="B401" s="228"/>
      <c r="C401" s="265" t="s">
        <v>486</v>
      </c>
      <c r="D401" s="232"/>
      <c r="E401" s="233">
        <v>104</v>
      </c>
      <c r="F401" s="230"/>
      <c r="G401" s="230"/>
      <c r="H401" s="230"/>
      <c r="I401" s="230"/>
      <c r="J401" s="230"/>
      <c r="K401" s="230"/>
      <c r="L401" s="230"/>
      <c r="M401" s="230"/>
      <c r="N401" s="229"/>
      <c r="O401" s="229"/>
      <c r="P401" s="229"/>
      <c r="Q401" s="229"/>
      <c r="R401" s="230"/>
      <c r="S401" s="230"/>
      <c r="T401" s="230"/>
      <c r="U401" s="230"/>
      <c r="V401" s="230"/>
      <c r="W401" s="230"/>
      <c r="X401" s="230"/>
      <c r="Y401" s="230"/>
      <c r="Z401" s="210"/>
      <c r="AA401" s="210"/>
      <c r="AB401" s="210"/>
      <c r="AC401" s="210"/>
      <c r="AD401" s="210"/>
      <c r="AE401" s="210"/>
      <c r="AF401" s="210"/>
      <c r="AG401" s="210" t="s">
        <v>149</v>
      </c>
      <c r="AH401" s="210">
        <v>0</v>
      </c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3" x14ac:dyDescent="0.25">
      <c r="A402" s="227"/>
      <c r="B402" s="228"/>
      <c r="C402" s="265" t="s">
        <v>487</v>
      </c>
      <c r="D402" s="232"/>
      <c r="E402" s="233">
        <v>108</v>
      </c>
      <c r="F402" s="230"/>
      <c r="G402" s="230"/>
      <c r="H402" s="230"/>
      <c r="I402" s="230"/>
      <c r="J402" s="230"/>
      <c r="K402" s="230"/>
      <c r="L402" s="230"/>
      <c r="M402" s="230"/>
      <c r="N402" s="229"/>
      <c r="O402" s="229"/>
      <c r="P402" s="229"/>
      <c r="Q402" s="229"/>
      <c r="R402" s="230"/>
      <c r="S402" s="230"/>
      <c r="T402" s="230"/>
      <c r="U402" s="230"/>
      <c r="V402" s="230"/>
      <c r="W402" s="230"/>
      <c r="X402" s="230"/>
      <c r="Y402" s="230"/>
      <c r="Z402" s="210"/>
      <c r="AA402" s="210"/>
      <c r="AB402" s="210"/>
      <c r="AC402" s="210"/>
      <c r="AD402" s="210"/>
      <c r="AE402" s="210"/>
      <c r="AF402" s="210"/>
      <c r="AG402" s="210" t="s">
        <v>149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3" x14ac:dyDescent="0.25">
      <c r="A403" s="227"/>
      <c r="B403" s="228"/>
      <c r="C403" s="265" t="s">
        <v>488</v>
      </c>
      <c r="D403" s="232"/>
      <c r="E403" s="233">
        <v>12</v>
      </c>
      <c r="F403" s="230"/>
      <c r="G403" s="230"/>
      <c r="H403" s="230"/>
      <c r="I403" s="230"/>
      <c r="J403" s="230"/>
      <c r="K403" s="230"/>
      <c r="L403" s="230"/>
      <c r="M403" s="230"/>
      <c r="N403" s="229"/>
      <c r="O403" s="229"/>
      <c r="P403" s="229"/>
      <c r="Q403" s="229"/>
      <c r="R403" s="230"/>
      <c r="S403" s="230"/>
      <c r="T403" s="230"/>
      <c r="U403" s="230"/>
      <c r="V403" s="230"/>
      <c r="W403" s="230"/>
      <c r="X403" s="230"/>
      <c r="Y403" s="230"/>
      <c r="Z403" s="210"/>
      <c r="AA403" s="210"/>
      <c r="AB403" s="210"/>
      <c r="AC403" s="210"/>
      <c r="AD403" s="210"/>
      <c r="AE403" s="210"/>
      <c r="AF403" s="210"/>
      <c r="AG403" s="210" t="s">
        <v>149</v>
      </c>
      <c r="AH403" s="210">
        <v>0</v>
      </c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x14ac:dyDescent="0.25">
      <c r="A404" s="240" t="s">
        <v>136</v>
      </c>
      <c r="B404" s="241" t="s">
        <v>89</v>
      </c>
      <c r="C404" s="262" t="s">
        <v>90</v>
      </c>
      <c r="D404" s="242"/>
      <c r="E404" s="243"/>
      <c r="F404" s="244"/>
      <c r="G404" s="245">
        <f>SUMIF(AG405:AG406,"&lt;&gt;NOR",G405:G406)</f>
        <v>0</v>
      </c>
      <c r="H404" s="239"/>
      <c r="I404" s="239">
        <f>SUM(I405:I406)</f>
        <v>0</v>
      </c>
      <c r="J404" s="239"/>
      <c r="K404" s="239">
        <f>SUM(K405:K406)</f>
        <v>0</v>
      </c>
      <c r="L404" s="239"/>
      <c r="M404" s="239">
        <f>SUM(M405:M406)</f>
        <v>0</v>
      </c>
      <c r="N404" s="238"/>
      <c r="O404" s="238">
        <f>SUM(O405:O406)</f>
        <v>34.020000000000003</v>
      </c>
      <c r="P404" s="238"/>
      <c r="Q404" s="238">
        <f>SUM(Q405:Q406)</f>
        <v>0</v>
      </c>
      <c r="R404" s="239"/>
      <c r="S404" s="239"/>
      <c r="T404" s="239"/>
      <c r="U404" s="239"/>
      <c r="V404" s="239">
        <f>SUM(V405:V406)</f>
        <v>55.54</v>
      </c>
      <c r="W404" s="239"/>
      <c r="X404" s="239"/>
      <c r="Y404" s="239"/>
      <c r="AG404" t="s">
        <v>137</v>
      </c>
    </row>
    <row r="405" spans="1:60" ht="20.399999999999999" outlineLevel="1" x14ac:dyDescent="0.25">
      <c r="A405" s="247">
        <v>81</v>
      </c>
      <c r="B405" s="248" t="s">
        <v>489</v>
      </c>
      <c r="C405" s="263" t="s">
        <v>490</v>
      </c>
      <c r="D405" s="249" t="s">
        <v>491</v>
      </c>
      <c r="E405" s="250">
        <v>150</v>
      </c>
      <c r="F405" s="251"/>
      <c r="G405" s="252">
        <f>ROUND(E405*F405,2)</f>
        <v>0</v>
      </c>
      <c r="H405" s="231"/>
      <c r="I405" s="230">
        <f>ROUND(E405*H405,2)</f>
        <v>0</v>
      </c>
      <c r="J405" s="231"/>
      <c r="K405" s="230">
        <f>ROUND(E405*J405,2)</f>
        <v>0</v>
      </c>
      <c r="L405" s="230">
        <v>21</v>
      </c>
      <c r="M405" s="230">
        <f>G405*(1+L405/100)</f>
        <v>0</v>
      </c>
      <c r="N405" s="229">
        <v>0.22678999999999999</v>
      </c>
      <c r="O405" s="229">
        <f>ROUND(E405*N405,2)</f>
        <v>34.020000000000003</v>
      </c>
      <c r="P405" s="229">
        <v>0</v>
      </c>
      <c r="Q405" s="229">
        <f>ROUND(E405*P405,2)</f>
        <v>0</v>
      </c>
      <c r="R405" s="230"/>
      <c r="S405" s="230" t="s">
        <v>141</v>
      </c>
      <c r="T405" s="230" t="s">
        <v>142</v>
      </c>
      <c r="U405" s="230">
        <v>0.37026999999999999</v>
      </c>
      <c r="V405" s="230">
        <f>ROUND(E405*U405,2)</f>
        <v>55.54</v>
      </c>
      <c r="W405" s="230"/>
      <c r="X405" s="230" t="s">
        <v>143</v>
      </c>
      <c r="Y405" s="230" t="s">
        <v>144</v>
      </c>
      <c r="Z405" s="210"/>
      <c r="AA405" s="210"/>
      <c r="AB405" s="210"/>
      <c r="AC405" s="210"/>
      <c r="AD405" s="210"/>
      <c r="AE405" s="210"/>
      <c r="AF405" s="210"/>
      <c r="AG405" s="210" t="s">
        <v>145</v>
      </c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2" x14ac:dyDescent="0.25">
      <c r="A406" s="227"/>
      <c r="B406" s="228"/>
      <c r="C406" s="265" t="s">
        <v>492</v>
      </c>
      <c r="D406" s="232"/>
      <c r="E406" s="233">
        <v>150</v>
      </c>
      <c r="F406" s="230"/>
      <c r="G406" s="230"/>
      <c r="H406" s="230"/>
      <c r="I406" s="230"/>
      <c r="J406" s="230"/>
      <c r="K406" s="230"/>
      <c r="L406" s="230"/>
      <c r="M406" s="230"/>
      <c r="N406" s="229"/>
      <c r="O406" s="229"/>
      <c r="P406" s="229"/>
      <c r="Q406" s="229"/>
      <c r="R406" s="230"/>
      <c r="S406" s="230"/>
      <c r="T406" s="230"/>
      <c r="U406" s="230"/>
      <c r="V406" s="230"/>
      <c r="W406" s="230"/>
      <c r="X406" s="230"/>
      <c r="Y406" s="230"/>
      <c r="Z406" s="210"/>
      <c r="AA406" s="210"/>
      <c r="AB406" s="210"/>
      <c r="AC406" s="210"/>
      <c r="AD406" s="210"/>
      <c r="AE406" s="210"/>
      <c r="AF406" s="210"/>
      <c r="AG406" s="210" t="s">
        <v>149</v>
      </c>
      <c r="AH406" s="210">
        <v>0</v>
      </c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x14ac:dyDescent="0.25">
      <c r="A407" s="240" t="s">
        <v>136</v>
      </c>
      <c r="B407" s="241" t="s">
        <v>91</v>
      </c>
      <c r="C407" s="262" t="s">
        <v>92</v>
      </c>
      <c r="D407" s="242"/>
      <c r="E407" s="243"/>
      <c r="F407" s="244"/>
      <c r="G407" s="245">
        <f>SUMIF(AG408:AG413,"&lt;&gt;NOR",G408:G413)</f>
        <v>0</v>
      </c>
      <c r="H407" s="239"/>
      <c r="I407" s="239">
        <f>SUM(I408:I413)</f>
        <v>0</v>
      </c>
      <c r="J407" s="239"/>
      <c r="K407" s="239">
        <f>SUM(K408:K413)</f>
        <v>0</v>
      </c>
      <c r="L407" s="239"/>
      <c r="M407" s="239">
        <f>SUM(M408:M413)</f>
        <v>0</v>
      </c>
      <c r="N407" s="238"/>
      <c r="O407" s="238">
        <f>SUM(O408:O413)</f>
        <v>0.03</v>
      </c>
      <c r="P407" s="238"/>
      <c r="Q407" s="238">
        <f>SUM(Q408:Q413)</f>
        <v>40.35</v>
      </c>
      <c r="R407" s="239"/>
      <c r="S407" s="239"/>
      <c r="T407" s="239"/>
      <c r="U407" s="239"/>
      <c r="V407" s="239">
        <f>SUM(V408:V413)</f>
        <v>92.89</v>
      </c>
      <c r="W407" s="239"/>
      <c r="X407" s="239"/>
      <c r="Y407" s="239"/>
      <c r="AG407" t="s">
        <v>137</v>
      </c>
    </row>
    <row r="408" spans="1:60" outlineLevel="1" x14ac:dyDescent="0.25">
      <c r="A408" s="247">
        <v>82</v>
      </c>
      <c r="B408" s="248" t="s">
        <v>493</v>
      </c>
      <c r="C408" s="263" t="s">
        <v>494</v>
      </c>
      <c r="D408" s="249" t="s">
        <v>221</v>
      </c>
      <c r="E408" s="250">
        <v>18.175889999999999</v>
      </c>
      <c r="F408" s="251"/>
      <c r="G408" s="252">
        <f>ROUND(E408*F408,2)</f>
        <v>0</v>
      </c>
      <c r="H408" s="231"/>
      <c r="I408" s="230">
        <f>ROUND(E408*H408,2)</f>
        <v>0</v>
      </c>
      <c r="J408" s="231"/>
      <c r="K408" s="230">
        <f>ROUND(E408*J408,2)</f>
        <v>0</v>
      </c>
      <c r="L408" s="230">
        <v>21</v>
      </c>
      <c r="M408" s="230">
        <f>G408*(1+L408/100)</f>
        <v>0</v>
      </c>
      <c r="N408" s="229">
        <v>1.47E-3</v>
      </c>
      <c r="O408" s="229">
        <f>ROUND(E408*N408,2)</f>
        <v>0.03</v>
      </c>
      <c r="P408" s="229">
        <v>2.2000000000000002</v>
      </c>
      <c r="Q408" s="229">
        <f>ROUND(E408*P408,2)</f>
        <v>39.99</v>
      </c>
      <c r="R408" s="230"/>
      <c r="S408" s="230" t="s">
        <v>141</v>
      </c>
      <c r="T408" s="230" t="s">
        <v>142</v>
      </c>
      <c r="U408" s="230">
        <v>4.9960000000000004</v>
      </c>
      <c r="V408" s="230">
        <f>ROUND(E408*U408,2)</f>
        <v>90.81</v>
      </c>
      <c r="W408" s="230"/>
      <c r="X408" s="230" t="s">
        <v>143</v>
      </c>
      <c r="Y408" s="230" t="s">
        <v>144</v>
      </c>
      <c r="Z408" s="210"/>
      <c r="AA408" s="210"/>
      <c r="AB408" s="210"/>
      <c r="AC408" s="210"/>
      <c r="AD408" s="210"/>
      <c r="AE408" s="210"/>
      <c r="AF408" s="210"/>
      <c r="AG408" s="210" t="s">
        <v>145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2" x14ac:dyDescent="0.25">
      <c r="A409" s="227"/>
      <c r="B409" s="228"/>
      <c r="C409" s="265" t="s">
        <v>495</v>
      </c>
      <c r="D409" s="232"/>
      <c r="E409" s="233">
        <v>3.01</v>
      </c>
      <c r="F409" s="230"/>
      <c r="G409" s="230"/>
      <c r="H409" s="230"/>
      <c r="I409" s="230"/>
      <c r="J409" s="230"/>
      <c r="K409" s="230"/>
      <c r="L409" s="230"/>
      <c r="M409" s="230"/>
      <c r="N409" s="229"/>
      <c r="O409" s="229"/>
      <c r="P409" s="229"/>
      <c r="Q409" s="229"/>
      <c r="R409" s="230"/>
      <c r="S409" s="230"/>
      <c r="T409" s="230"/>
      <c r="U409" s="230"/>
      <c r="V409" s="230"/>
      <c r="W409" s="230"/>
      <c r="X409" s="230"/>
      <c r="Y409" s="230"/>
      <c r="Z409" s="210"/>
      <c r="AA409" s="210"/>
      <c r="AB409" s="210"/>
      <c r="AC409" s="210"/>
      <c r="AD409" s="210"/>
      <c r="AE409" s="210"/>
      <c r="AF409" s="210"/>
      <c r="AG409" s="210" t="s">
        <v>149</v>
      </c>
      <c r="AH409" s="210">
        <v>0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3" x14ac:dyDescent="0.25">
      <c r="A410" s="227"/>
      <c r="B410" s="228"/>
      <c r="C410" s="265" t="s">
        <v>496</v>
      </c>
      <c r="D410" s="232"/>
      <c r="E410" s="233">
        <v>14.34</v>
      </c>
      <c r="F410" s="230"/>
      <c r="G410" s="230"/>
      <c r="H410" s="230"/>
      <c r="I410" s="230"/>
      <c r="J410" s="230"/>
      <c r="K410" s="230"/>
      <c r="L410" s="230"/>
      <c r="M410" s="230"/>
      <c r="N410" s="229"/>
      <c r="O410" s="229"/>
      <c r="P410" s="229"/>
      <c r="Q410" s="229"/>
      <c r="R410" s="230"/>
      <c r="S410" s="230"/>
      <c r="T410" s="230"/>
      <c r="U410" s="230"/>
      <c r="V410" s="230"/>
      <c r="W410" s="230"/>
      <c r="X410" s="230"/>
      <c r="Y410" s="230"/>
      <c r="Z410" s="210"/>
      <c r="AA410" s="210"/>
      <c r="AB410" s="210"/>
      <c r="AC410" s="210"/>
      <c r="AD410" s="210"/>
      <c r="AE410" s="210"/>
      <c r="AF410" s="210"/>
      <c r="AG410" s="210" t="s">
        <v>149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ht="20.399999999999999" outlineLevel="3" x14ac:dyDescent="0.25">
      <c r="A411" s="227"/>
      <c r="B411" s="228"/>
      <c r="C411" s="265" t="s">
        <v>497</v>
      </c>
      <c r="D411" s="232"/>
      <c r="E411" s="233">
        <v>0.82</v>
      </c>
      <c r="F411" s="230"/>
      <c r="G411" s="230"/>
      <c r="H411" s="230"/>
      <c r="I411" s="230"/>
      <c r="J411" s="230"/>
      <c r="K411" s="230"/>
      <c r="L411" s="230"/>
      <c r="M411" s="230"/>
      <c r="N411" s="229"/>
      <c r="O411" s="229"/>
      <c r="P411" s="229"/>
      <c r="Q411" s="229"/>
      <c r="R411" s="230"/>
      <c r="S411" s="230"/>
      <c r="T411" s="230"/>
      <c r="U411" s="230"/>
      <c r="V411" s="230"/>
      <c r="W411" s="230"/>
      <c r="X411" s="230"/>
      <c r="Y411" s="230"/>
      <c r="Z411" s="210"/>
      <c r="AA411" s="210"/>
      <c r="AB411" s="210"/>
      <c r="AC411" s="210"/>
      <c r="AD411" s="210"/>
      <c r="AE411" s="210"/>
      <c r="AF411" s="210"/>
      <c r="AG411" s="210" t="s">
        <v>149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ht="30.6" outlineLevel="1" x14ac:dyDescent="0.25">
      <c r="A412" s="247">
        <v>83</v>
      </c>
      <c r="B412" s="248" t="s">
        <v>498</v>
      </c>
      <c r="C412" s="263" t="s">
        <v>499</v>
      </c>
      <c r="D412" s="249" t="s">
        <v>376</v>
      </c>
      <c r="E412" s="250">
        <v>8</v>
      </c>
      <c r="F412" s="251"/>
      <c r="G412" s="252">
        <f>ROUND(E412*F412,2)</f>
        <v>0</v>
      </c>
      <c r="H412" s="231"/>
      <c r="I412" s="230">
        <f>ROUND(E412*H412,2)</f>
        <v>0</v>
      </c>
      <c r="J412" s="231"/>
      <c r="K412" s="230">
        <f>ROUND(E412*J412,2)</f>
        <v>0</v>
      </c>
      <c r="L412" s="230">
        <v>21</v>
      </c>
      <c r="M412" s="230">
        <f>G412*(1+L412/100)</f>
        <v>0</v>
      </c>
      <c r="N412" s="229">
        <v>0</v>
      </c>
      <c r="O412" s="229">
        <f>ROUND(E412*N412,2)</f>
        <v>0</v>
      </c>
      <c r="P412" s="229">
        <v>4.4999999999999998E-2</v>
      </c>
      <c r="Q412" s="229">
        <f>ROUND(E412*P412,2)</f>
        <v>0.36</v>
      </c>
      <c r="R412" s="230"/>
      <c r="S412" s="230" t="s">
        <v>141</v>
      </c>
      <c r="T412" s="230" t="s">
        <v>142</v>
      </c>
      <c r="U412" s="230">
        <v>0.26</v>
      </c>
      <c r="V412" s="230">
        <f>ROUND(E412*U412,2)</f>
        <v>2.08</v>
      </c>
      <c r="W412" s="230"/>
      <c r="X412" s="230" t="s">
        <v>143</v>
      </c>
      <c r="Y412" s="230" t="s">
        <v>144</v>
      </c>
      <c r="Z412" s="210"/>
      <c r="AA412" s="210"/>
      <c r="AB412" s="210"/>
      <c r="AC412" s="210"/>
      <c r="AD412" s="210"/>
      <c r="AE412" s="210"/>
      <c r="AF412" s="210"/>
      <c r="AG412" s="210" t="s">
        <v>145</v>
      </c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2" x14ac:dyDescent="0.25">
      <c r="A413" s="227"/>
      <c r="B413" s="228"/>
      <c r="C413" s="265" t="s">
        <v>500</v>
      </c>
      <c r="D413" s="232"/>
      <c r="E413" s="233">
        <v>8</v>
      </c>
      <c r="F413" s="230"/>
      <c r="G413" s="230"/>
      <c r="H413" s="230"/>
      <c r="I413" s="230"/>
      <c r="J413" s="230"/>
      <c r="K413" s="230"/>
      <c r="L413" s="230"/>
      <c r="M413" s="230"/>
      <c r="N413" s="229"/>
      <c r="O413" s="229"/>
      <c r="P413" s="229"/>
      <c r="Q413" s="229"/>
      <c r="R413" s="230"/>
      <c r="S413" s="230"/>
      <c r="T413" s="230"/>
      <c r="U413" s="230"/>
      <c r="V413" s="230"/>
      <c r="W413" s="230"/>
      <c r="X413" s="230"/>
      <c r="Y413" s="230"/>
      <c r="Z413" s="210"/>
      <c r="AA413" s="210"/>
      <c r="AB413" s="210"/>
      <c r="AC413" s="210"/>
      <c r="AD413" s="210"/>
      <c r="AE413" s="210"/>
      <c r="AF413" s="210"/>
      <c r="AG413" s="210" t="s">
        <v>149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x14ac:dyDescent="0.25">
      <c r="A414" s="240" t="s">
        <v>136</v>
      </c>
      <c r="B414" s="241" t="s">
        <v>93</v>
      </c>
      <c r="C414" s="262" t="s">
        <v>94</v>
      </c>
      <c r="D414" s="242"/>
      <c r="E414" s="243"/>
      <c r="F414" s="244"/>
      <c r="G414" s="245">
        <f>SUMIF(AG415:AG421,"&lt;&gt;NOR",G415:G421)</f>
        <v>0</v>
      </c>
      <c r="H414" s="239"/>
      <c r="I414" s="239">
        <f>SUM(I415:I421)</f>
        <v>0</v>
      </c>
      <c r="J414" s="239"/>
      <c r="K414" s="239">
        <f>SUM(K415:K421)</f>
        <v>0</v>
      </c>
      <c r="L414" s="239"/>
      <c r="M414" s="239">
        <f>SUM(M415:M421)</f>
        <v>0</v>
      </c>
      <c r="N414" s="238"/>
      <c r="O414" s="238">
        <f>SUM(O415:O421)</f>
        <v>0</v>
      </c>
      <c r="P414" s="238"/>
      <c r="Q414" s="238">
        <f>SUM(Q415:Q421)</f>
        <v>0</v>
      </c>
      <c r="R414" s="239"/>
      <c r="S414" s="239"/>
      <c r="T414" s="239"/>
      <c r="U414" s="239"/>
      <c r="V414" s="239">
        <f>SUM(V415:V421)</f>
        <v>611.89</v>
      </c>
      <c r="W414" s="239"/>
      <c r="X414" s="239"/>
      <c r="Y414" s="239"/>
      <c r="AG414" t="s">
        <v>137</v>
      </c>
    </row>
    <row r="415" spans="1:60" ht="20.399999999999999" outlineLevel="1" x14ac:dyDescent="0.25">
      <c r="A415" s="247">
        <v>84</v>
      </c>
      <c r="B415" s="248" t="s">
        <v>501</v>
      </c>
      <c r="C415" s="263" t="s">
        <v>502</v>
      </c>
      <c r="D415" s="249" t="s">
        <v>503</v>
      </c>
      <c r="E415" s="250">
        <v>2893.08005</v>
      </c>
      <c r="F415" s="251"/>
      <c r="G415" s="252">
        <f>ROUND(E415*F415,2)</f>
        <v>0</v>
      </c>
      <c r="H415" s="231"/>
      <c r="I415" s="230">
        <f>ROUND(E415*H415,2)</f>
        <v>0</v>
      </c>
      <c r="J415" s="231"/>
      <c r="K415" s="230">
        <f>ROUND(E415*J415,2)</f>
        <v>0</v>
      </c>
      <c r="L415" s="230">
        <v>21</v>
      </c>
      <c r="M415" s="230">
        <f>G415*(1+L415/100)</f>
        <v>0</v>
      </c>
      <c r="N415" s="229">
        <v>0</v>
      </c>
      <c r="O415" s="229">
        <f>ROUND(E415*N415,2)</f>
        <v>0</v>
      </c>
      <c r="P415" s="229">
        <v>0</v>
      </c>
      <c r="Q415" s="229">
        <f>ROUND(E415*P415,2)</f>
        <v>0</v>
      </c>
      <c r="R415" s="230"/>
      <c r="S415" s="230" t="s">
        <v>141</v>
      </c>
      <c r="T415" s="230" t="s">
        <v>142</v>
      </c>
      <c r="U415" s="230">
        <v>0.21149999999999999</v>
      </c>
      <c r="V415" s="230">
        <f>ROUND(E415*U415,2)</f>
        <v>611.89</v>
      </c>
      <c r="W415" s="230"/>
      <c r="X415" s="230" t="s">
        <v>143</v>
      </c>
      <c r="Y415" s="230" t="s">
        <v>144</v>
      </c>
      <c r="Z415" s="210"/>
      <c r="AA415" s="210"/>
      <c r="AB415" s="210"/>
      <c r="AC415" s="210"/>
      <c r="AD415" s="210"/>
      <c r="AE415" s="210"/>
      <c r="AF415" s="210"/>
      <c r="AG415" s="210" t="s">
        <v>206</v>
      </c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2" x14ac:dyDescent="0.25">
      <c r="A416" s="227"/>
      <c r="B416" s="228"/>
      <c r="C416" s="264" t="s">
        <v>504</v>
      </c>
      <c r="D416" s="253"/>
      <c r="E416" s="253"/>
      <c r="F416" s="253"/>
      <c r="G416" s="253"/>
      <c r="H416" s="230"/>
      <c r="I416" s="230"/>
      <c r="J416" s="230"/>
      <c r="K416" s="230"/>
      <c r="L416" s="230"/>
      <c r="M416" s="230"/>
      <c r="N416" s="229"/>
      <c r="O416" s="229"/>
      <c r="P416" s="229"/>
      <c r="Q416" s="229"/>
      <c r="R416" s="230"/>
      <c r="S416" s="230"/>
      <c r="T416" s="230"/>
      <c r="U416" s="230"/>
      <c r="V416" s="230"/>
      <c r="W416" s="230"/>
      <c r="X416" s="230"/>
      <c r="Y416" s="230"/>
      <c r="Z416" s="210"/>
      <c r="AA416" s="210"/>
      <c r="AB416" s="210"/>
      <c r="AC416" s="210"/>
      <c r="AD416" s="210"/>
      <c r="AE416" s="210"/>
      <c r="AF416" s="210"/>
      <c r="AG416" s="210" t="s">
        <v>147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3" x14ac:dyDescent="0.25">
      <c r="A417" s="227"/>
      <c r="B417" s="228"/>
      <c r="C417" s="270" t="s">
        <v>505</v>
      </c>
      <c r="D417" s="261"/>
      <c r="E417" s="261"/>
      <c r="F417" s="261"/>
      <c r="G417" s="261"/>
      <c r="H417" s="230"/>
      <c r="I417" s="230"/>
      <c r="J417" s="230"/>
      <c r="K417" s="230"/>
      <c r="L417" s="230"/>
      <c r="M417" s="230"/>
      <c r="N417" s="229"/>
      <c r="O417" s="229"/>
      <c r="P417" s="229"/>
      <c r="Q417" s="229"/>
      <c r="R417" s="230"/>
      <c r="S417" s="230"/>
      <c r="T417" s="230"/>
      <c r="U417" s="230"/>
      <c r="V417" s="230"/>
      <c r="W417" s="230"/>
      <c r="X417" s="230"/>
      <c r="Y417" s="230"/>
      <c r="Z417" s="210"/>
      <c r="AA417" s="210"/>
      <c r="AB417" s="210"/>
      <c r="AC417" s="210"/>
      <c r="AD417" s="210"/>
      <c r="AE417" s="210"/>
      <c r="AF417" s="210"/>
      <c r="AG417" s="210" t="s">
        <v>147</v>
      </c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2" x14ac:dyDescent="0.25">
      <c r="A418" s="227"/>
      <c r="B418" s="228"/>
      <c r="C418" s="265" t="s">
        <v>506</v>
      </c>
      <c r="D418" s="232"/>
      <c r="E418" s="233"/>
      <c r="F418" s="230"/>
      <c r="G418" s="230"/>
      <c r="H418" s="230"/>
      <c r="I418" s="230"/>
      <c r="J418" s="230"/>
      <c r="K418" s="230"/>
      <c r="L418" s="230"/>
      <c r="M418" s="230"/>
      <c r="N418" s="229"/>
      <c r="O418" s="229"/>
      <c r="P418" s="229"/>
      <c r="Q418" s="229"/>
      <c r="R418" s="230"/>
      <c r="S418" s="230"/>
      <c r="T418" s="230"/>
      <c r="U418" s="230"/>
      <c r="V418" s="230"/>
      <c r="W418" s="230"/>
      <c r="X418" s="230"/>
      <c r="Y418" s="230"/>
      <c r="Z418" s="210"/>
      <c r="AA418" s="210"/>
      <c r="AB418" s="210"/>
      <c r="AC418" s="210"/>
      <c r="AD418" s="210"/>
      <c r="AE418" s="210"/>
      <c r="AF418" s="210"/>
      <c r="AG418" s="210" t="s">
        <v>149</v>
      </c>
      <c r="AH418" s="210">
        <v>0</v>
      </c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ht="20.399999999999999" outlineLevel="3" x14ac:dyDescent="0.25">
      <c r="A419" s="227"/>
      <c r="B419" s="228"/>
      <c r="C419" s="265" t="s">
        <v>507</v>
      </c>
      <c r="D419" s="232"/>
      <c r="E419" s="233"/>
      <c r="F419" s="230"/>
      <c r="G419" s="230"/>
      <c r="H419" s="230"/>
      <c r="I419" s="230"/>
      <c r="J419" s="230"/>
      <c r="K419" s="230"/>
      <c r="L419" s="230"/>
      <c r="M419" s="230"/>
      <c r="N419" s="229"/>
      <c r="O419" s="229"/>
      <c r="P419" s="229"/>
      <c r="Q419" s="229"/>
      <c r="R419" s="230"/>
      <c r="S419" s="230"/>
      <c r="T419" s="230"/>
      <c r="U419" s="230"/>
      <c r="V419" s="230"/>
      <c r="W419" s="230"/>
      <c r="X419" s="230"/>
      <c r="Y419" s="230"/>
      <c r="Z419" s="210"/>
      <c r="AA419" s="210"/>
      <c r="AB419" s="210"/>
      <c r="AC419" s="210"/>
      <c r="AD419" s="210"/>
      <c r="AE419" s="210"/>
      <c r="AF419" s="210"/>
      <c r="AG419" s="210" t="s">
        <v>149</v>
      </c>
      <c r="AH419" s="210">
        <v>0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3" x14ac:dyDescent="0.25">
      <c r="A420" s="227"/>
      <c r="B420" s="228"/>
      <c r="C420" s="265" t="s">
        <v>508</v>
      </c>
      <c r="D420" s="232"/>
      <c r="E420" s="233"/>
      <c r="F420" s="230"/>
      <c r="G420" s="230"/>
      <c r="H420" s="230"/>
      <c r="I420" s="230"/>
      <c r="J420" s="230"/>
      <c r="K420" s="230"/>
      <c r="L420" s="230"/>
      <c r="M420" s="230"/>
      <c r="N420" s="229"/>
      <c r="O420" s="229"/>
      <c r="P420" s="229"/>
      <c r="Q420" s="229"/>
      <c r="R420" s="230"/>
      <c r="S420" s="230"/>
      <c r="T420" s="230"/>
      <c r="U420" s="230"/>
      <c r="V420" s="230"/>
      <c r="W420" s="230"/>
      <c r="X420" s="230"/>
      <c r="Y420" s="230"/>
      <c r="Z420" s="210"/>
      <c r="AA420" s="210"/>
      <c r="AB420" s="210"/>
      <c r="AC420" s="210"/>
      <c r="AD420" s="210"/>
      <c r="AE420" s="210"/>
      <c r="AF420" s="210"/>
      <c r="AG420" s="210" t="s">
        <v>149</v>
      </c>
      <c r="AH420" s="210">
        <v>0</v>
      </c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3" x14ac:dyDescent="0.25">
      <c r="A421" s="227"/>
      <c r="B421" s="228"/>
      <c r="C421" s="265" t="s">
        <v>509</v>
      </c>
      <c r="D421" s="232"/>
      <c r="E421" s="233">
        <v>2893.08</v>
      </c>
      <c r="F421" s="230"/>
      <c r="G421" s="230"/>
      <c r="H421" s="230"/>
      <c r="I421" s="230"/>
      <c r="J421" s="230"/>
      <c r="K421" s="230"/>
      <c r="L421" s="230"/>
      <c r="M421" s="230"/>
      <c r="N421" s="229"/>
      <c r="O421" s="229"/>
      <c r="P421" s="229"/>
      <c r="Q421" s="229"/>
      <c r="R421" s="230"/>
      <c r="S421" s="230"/>
      <c r="T421" s="230"/>
      <c r="U421" s="230"/>
      <c r="V421" s="230"/>
      <c r="W421" s="230"/>
      <c r="X421" s="230"/>
      <c r="Y421" s="230"/>
      <c r="Z421" s="210"/>
      <c r="AA421" s="210"/>
      <c r="AB421" s="210"/>
      <c r="AC421" s="210"/>
      <c r="AD421" s="210"/>
      <c r="AE421" s="210"/>
      <c r="AF421" s="210"/>
      <c r="AG421" s="210" t="s">
        <v>149</v>
      </c>
      <c r="AH421" s="210">
        <v>0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x14ac:dyDescent="0.25">
      <c r="A422" s="240" t="s">
        <v>136</v>
      </c>
      <c r="B422" s="241" t="s">
        <v>105</v>
      </c>
      <c r="C422" s="262" t="s">
        <v>106</v>
      </c>
      <c r="D422" s="242"/>
      <c r="E422" s="243"/>
      <c r="F422" s="244"/>
      <c r="G422" s="245">
        <f>SUMIF(AG423:AG440,"&lt;&gt;NOR",G423:G440)</f>
        <v>0</v>
      </c>
      <c r="H422" s="239"/>
      <c r="I422" s="239">
        <f>SUM(I423:I440)</f>
        <v>0</v>
      </c>
      <c r="J422" s="239"/>
      <c r="K422" s="239">
        <f>SUM(K423:K440)</f>
        <v>0</v>
      </c>
      <c r="L422" s="239"/>
      <c r="M422" s="239">
        <f>SUM(M423:M440)</f>
        <v>0</v>
      </c>
      <c r="N422" s="238"/>
      <c r="O422" s="238">
        <f>SUM(O423:O440)</f>
        <v>0</v>
      </c>
      <c r="P422" s="238"/>
      <c r="Q422" s="238">
        <f>SUM(Q423:Q440)</f>
        <v>0</v>
      </c>
      <c r="R422" s="239"/>
      <c r="S422" s="239"/>
      <c r="T422" s="239"/>
      <c r="U422" s="239"/>
      <c r="V422" s="239">
        <f>SUM(V423:V440)</f>
        <v>36.71</v>
      </c>
      <c r="W422" s="239"/>
      <c r="X422" s="239"/>
      <c r="Y422" s="239"/>
      <c r="AG422" t="s">
        <v>137</v>
      </c>
    </row>
    <row r="423" spans="1:60" ht="20.399999999999999" outlineLevel="1" x14ac:dyDescent="0.25">
      <c r="A423" s="247">
        <v>85</v>
      </c>
      <c r="B423" s="248" t="s">
        <v>510</v>
      </c>
      <c r="C423" s="263" t="s">
        <v>511</v>
      </c>
      <c r="D423" s="249" t="s">
        <v>503</v>
      </c>
      <c r="E423" s="250">
        <v>336.80056000000002</v>
      </c>
      <c r="F423" s="251"/>
      <c r="G423" s="252">
        <f>ROUND(E423*F423,2)</f>
        <v>0</v>
      </c>
      <c r="H423" s="231"/>
      <c r="I423" s="230">
        <f>ROUND(E423*H423,2)</f>
        <v>0</v>
      </c>
      <c r="J423" s="231"/>
      <c r="K423" s="230">
        <f>ROUND(E423*J423,2)</f>
        <v>0</v>
      </c>
      <c r="L423" s="230">
        <v>21</v>
      </c>
      <c r="M423" s="230">
        <f>G423*(1+L423/100)</f>
        <v>0</v>
      </c>
      <c r="N423" s="229">
        <v>0</v>
      </c>
      <c r="O423" s="229">
        <f>ROUND(E423*N423,2)</f>
        <v>0</v>
      </c>
      <c r="P423" s="229">
        <v>0</v>
      </c>
      <c r="Q423" s="229">
        <f>ROUND(E423*P423,2)</f>
        <v>0</v>
      </c>
      <c r="R423" s="230"/>
      <c r="S423" s="230" t="s">
        <v>141</v>
      </c>
      <c r="T423" s="230" t="s">
        <v>142</v>
      </c>
      <c r="U423" s="230">
        <v>0.01</v>
      </c>
      <c r="V423" s="230">
        <f>ROUND(E423*U423,2)</f>
        <v>3.37</v>
      </c>
      <c r="W423" s="230"/>
      <c r="X423" s="230" t="s">
        <v>143</v>
      </c>
      <c r="Y423" s="230" t="s">
        <v>144</v>
      </c>
      <c r="Z423" s="210"/>
      <c r="AA423" s="210"/>
      <c r="AB423" s="210"/>
      <c r="AC423" s="210"/>
      <c r="AD423" s="210"/>
      <c r="AE423" s="210"/>
      <c r="AF423" s="210"/>
      <c r="AG423" s="210" t="s">
        <v>512</v>
      </c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2" x14ac:dyDescent="0.25">
      <c r="A424" s="227"/>
      <c r="B424" s="228"/>
      <c r="C424" s="265" t="s">
        <v>513</v>
      </c>
      <c r="D424" s="232"/>
      <c r="E424" s="233"/>
      <c r="F424" s="230"/>
      <c r="G424" s="230"/>
      <c r="H424" s="230"/>
      <c r="I424" s="230"/>
      <c r="J424" s="230"/>
      <c r="K424" s="230"/>
      <c r="L424" s="230"/>
      <c r="M424" s="230"/>
      <c r="N424" s="229"/>
      <c r="O424" s="229"/>
      <c r="P424" s="229"/>
      <c r="Q424" s="229"/>
      <c r="R424" s="230"/>
      <c r="S424" s="230"/>
      <c r="T424" s="230"/>
      <c r="U424" s="230"/>
      <c r="V424" s="230"/>
      <c r="W424" s="230"/>
      <c r="X424" s="230"/>
      <c r="Y424" s="230"/>
      <c r="Z424" s="210"/>
      <c r="AA424" s="210"/>
      <c r="AB424" s="210"/>
      <c r="AC424" s="210"/>
      <c r="AD424" s="210"/>
      <c r="AE424" s="210"/>
      <c r="AF424" s="210"/>
      <c r="AG424" s="210" t="s">
        <v>149</v>
      </c>
      <c r="AH424" s="210">
        <v>0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3" x14ac:dyDescent="0.25">
      <c r="A425" s="227"/>
      <c r="B425" s="228"/>
      <c r="C425" s="265" t="s">
        <v>514</v>
      </c>
      <c r="D425" s="232"/>
      <c r="E425" s="233"/>
      <c r="F425" s="230"/>
      <c r="G425" s="230"/>
      <c r="H425" s="230"/>
      <c r="I425" s="230"/>
      <c r="J425" s="230"/>
      <c r="K425" s="230"/>
      <c r="L425" s="230"/>
      <c r="M425" s="230"/>
      <c r="N425" s="229"/>
      <c r="O425" s="229"/>
      <c r="P425" s="229"/>
      <c r="Q425" s="229"/>
      <c r="R425" s="230"/>
      <c r="S425" s="230"/>
      <c r="T425" s="230"/>
      <c r="U425" s="230"/>
      <c r="V425" s="230"/>
      <c r="W425" s="230"/>
      <c r="X425" s="230"/>
      <c r="Y425" s="230"/>
      <c r="Z425" s="210"/>
      <c r="AA425" s="210"/>
      <c r="AB425" s="210"/>
      <c r="AC425" s="210"/>
      <c r="AD425" s="210"/>
      <c r="AE425" s="210"/>
      <c r="AF425" s="210"/>
      <c r="AG425" s="210" t="s">
        <v>149</v>
      </c>
      <c r="AH425" s="210">
        <v>0</v>
      </c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3" x14ac:dyDescent="0.25">
      <c r="A426" s="227"/>
      <c r="B426" s="228"/>
      <c r="C426" s="265" t="s">
        <v>515</v>
      </c>
      <c r="D426" s="232"/>
      <c r="E426" s="233">
        <v>336.8</v>
      </c>
      <c r="F426" s="230"/>
      <c r="G426" s="230"/>
      <c r="H426" s="230"/>
      <c r="I426" s="230"/>
      <c r="J426" s="230"/>
      <c r="K426" s="230"/>
      <c r="L426" s="230"/>
      <c r="M426" s="230"/>
      <c r="N426" s="229"/>
      <c r="O426" s="229"/>
      <c r="P426" s="229"/>
      <c r="Q426" s="229"/>
      <c r="R426" s="230"/>
      <c r="S426" s="230"/>
      <c r="T426" s="230"/>
      <c r="U426" s="230"/>
      <c r="V426" s="230"/>
      <c r="W426" s="230"/>
      <c r="X426" s="230"/>
      <c r="Y426" s="230"/>
      <c r="Z426" s="210"/>
      <c r="AA426" s="210"/>
      <c r="AB426" s="210"/>
      <c r="AC426" s="210"/>
      <c r="AD426" s="210"/>
      <c r="AE426" s="210"/>
      <c r="AF426" s="210"/>
      <c r="AG426" s="210" t="s">
        <v>149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ht="20.399999999999999" outlineLevel="1" x14ac:dyDescent="0.25">
      <c r="A427" s="247">
        <v>86</v>
      </c>
      <c r="B427" s="248" t="s">
        <v>516</v>
      </c>
      <c r="C427" s="263" t="s">
        <v>517</v>
      </c>
      <c r="D427" s="249" t="s">
        <v>503</v>
      </c>
      <c r="E427" s="250">
        <v>9767.2161799999994</v>
      </c>
      <c r="F427" s="251"/>
      <c r="G427" s="252">
        <f>ROUND(E427*F427,2)</f>
        <v>0</v>
      </c>
      <c r="H427" s="231"/>
      <c r="I427" s="230">
        <f>ROUND(E427*H427,2)</f>
        <v>0</v>
      </c>
      <c r="J427" s="231"/>
      <c r="K427" s="230">
        <f>ROUND(E427*J427,2)</f>
        <v>0</v>
      </c>
      <c r="L427" s="230">
        <v>21</v>
      </c>
      <c r="M427" s="230">
        <f>G427*(1+L427/100)</f>
        <v>0</v>
      </c>
      <c r="N427" s="229">
        <v>0</v>
      </c>
      <c r="O427" s="229">
        <f>ROUND(E427*N427,2)</f>
        <v>0</v>
      </c>
      <c r="P427" s="229">
        <v>0</v>
      </c>
      <c r="Q427" s="229">
        <f>ROUND(E427*P427,2)</f>
        <v>0</v>
      </c>
      <c r="R427" s="230"/>
      <c r="S427" s="230" t="s">
        <v>141</v>
      </c>
      <c r="T427" s="230" t="s">
        <v>142</v>
      </c>
      <c r="U427" s="230">
        <v>0</v>
      </c>
      <c r="V427" s="230">
        <f>ROUND(E427*U427,2)</f>
        <v>0</v>
      </c>
      <c r="W427" s="230"/>
      <c r="X427" s="230" t="s">
        <v>143</v>
      </c>
      <c r="Y427" s="230" t="s">
        <v>144</v>
      </c>
      <c r="Z427" s="210"/>
      <c r="AA427" s="210"/>
      <c r="AB427" s="210"/>
      <c r="AC427" s="210"/>
      <c r="AD427" s="210"/>
      <c r="AE427" s="210"/>
      <c r="AF427" s="210"/>
      <c r="AG427" s="210" t="s">
        <v>512</v>
      </c>
      <c r="AH427" s="210"/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2" x14ac:dyDescent="0.25">
      <c r="A428" s="227"/>
      <c r="B428" s="228"/>
      <c r="C428" s="265" t="s">
        <v>513</v>
      </c>
      <c r="D428" s="232"/>
      <c r="E428" s="233"/>
      <c r="F428" s="230"/>
      <c r="G428" s="230"/>
      <c r="H428" s="230"/>
      <c r="I428" s="230"/>
      <c r="J428" s="230"/>
      <c r="K428" s="230"/>
      <c r="L428" s="230"/>
      <c r="M428" s="230"/>
      <c r="N428" s="229"/>
      <c r="O428" s="229"/>
      <c r="P428" s="229"/>
      <c r="Q428" s="229"/>
      <c r="R428" s="230"/>
      <c r="S428" s="230"/>
      <c r="T428" s="230"/>
      <c r="U428" s="230"/>
      <c r="V428" s="230"/>
      <c r="W428" s="230"/>
      <c r="X428" s="230"/>
      <c r="Y428" s="230"/>
      <c r="Z428" s="210"/>
      <c r="AA428" s="210"/>
      <c r="AB428" s="210"/>
      <c r="AC428" s="210"/>
      <c r="AD428" s="210"/>
      <c r="AE428" s="210"/>
      <c r="AF428" s="210"/>
      <c r="AG428" s="210" t="s">
        <v>149</v>
      </c>
      <c r="AH428" s="210">
        <v>0</v>
      </c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outlineLevel="3" x14ac:dyDescent="0.25">
      <c r="A429" s="227"/>
      <c r="B429" s="228"/>
      <c r="C429" s="265" t="s">
        <v>514</v>
      </c>
      <c r="D429" s="232"/>
      <c r="E429" s="233"/>
      <c r="F429" s="230"/>
      <c r="G429" s="230"/>
      <c r="H429" s="230"/>
      <c r="I429" s="230"/>
      <c r="J429" s="230"/>
      <c r="K429" s="230"/>
      <c r="L429" s="230"/>
      <c r="M429" s="230"/>
      <c r="N429" s="229"/>
      <c r="O429" s="229"/>
      <c r="P429" s="229"/>
      <c r="Q429" s="229"/>
      <c r="R429" s="230"/>
      <c r="S429" s="230"/>
      <c r="T429" s="230"/>
      <c r="U429" s="230"/>
      <c r="V429" s="230"/>
      <c r="W429" s="230"/>
      <c r="X429" s="230"/>
      <c r="Y429" s="230"/>
      <c r="Z429" s="210"/>
      <c r="AA429" s="210"/>
      <c r="AB429" s="210"/>
      <c r="AC429" s="210"/>
      <c r="AD429" s="210"/>
      <c r="AE429" s="210"/>
      <c r="AF429" s="210"/>
      <c r="AG429" s="210" t="s">
        <v>149</v>
      </c>
      <c r="AH429" s="210">
        <v>0</v>
      </c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3" x14ac:dyDescent="0.25">
      <c r="A430" s="227"/>
      <c r="B430" s="228"/>
      <c r="C430" s="265" t="s">
        <v>518</v>
      </c>
      <c r="D430" s="232"/>
      <c r="E430" s="233">
        <v>9767.2199999999993</v>
      </c>
      <c r="F430" s="230"/>
      <c r="G430" s="230"/>
      <c r="H430" s="230"/>
      <c r="I430" s="230"/>
      <c r="J430" s="230"/>
      <c r="K430" s="230"/>
      <c r="L430" s="230"/>
      <c r="M430" s="230"/>
      <c r="N430" s="229"/>
      <c r="O430" s="229"/>
      <c r="P430" s="229"/>
      <c r="Q430" s="229"/>
      <c r="R430" s="230"/>
      <c r="S430" s="230"/>
      <c r="T430" s="230"/>
      <c r="U430" s="230"/>
      <c r="V430" s="230"/>
      <c r="W430" s="230"/>
      <c r="X430" s="230"/>
      <c r="Y430" s="230"/>
      <c r="Z430" s="210"/>
      <c r="AA430" s="210"/>
      <c r="AB430" s="210"/>
      <c r="AC430" s="210"/>
      <c r="AD430" s="210"/>
      <c r="AE430" s="210"/>
      <c r="AF430" s="210"/>
      <c r="AG430" s="210" t="s">
        <v>149</v>
      </c>
      <c r="AH430" s="210">
        <v>0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1" x14ac:dyDescent="0.25">
      <c r="A431" s="247">
        <v>87</v>
      </c>
      <c r="B431" s="248" t="s">
        <v>519</v>
      </c>
      <c r="C431" s="263" t="s">
        <v>520</v>
      </c>
      <c r="D431" s="249" t="s">
        <v>503</v>
      </c>
      <c r="E431" s="250">
        <v>336.80056000000002</v>
      </c>
      <c r="F431" s="251"/>
      <c r="G431" s="252">
        <f>ROUND(E431*F431,2)</f>
        <v>0</v>
      </c>
      <c r="H431" s="231"/>
      <c r="I431" s="230">
        <f>ROUND(E431*H431,2)</f>
        <v>0</v>
      </c>
      <c r="J431" s="231"/>
      <c r="K431" s="230">
        <f>ROUND(E431*J431,2)</f>
        <v>0</v>
      </c>
      <c r="L431" s="230">
        <v>21</v>
      </c>
      <c r="M431" s="230">
        <f>G431*(1+L431/100)</f>
        <v>0</v>
      </c>
      <c r="N431" s="229">
        <v>0</v>
      </c>
      <c r="O431" s="229">
        <f>ROUND(E431*N431,2)</f>
        <v>0</v>
      </c>
      <c r="P431" s="229">
        <v>0</v>
      </c>
      <c r="Q431" s="229">
        <f>ROUND(E431*P431,2)</f>
        <v>0</v>
      </c>
      <c r="R431" s="230"/>
      <c r="S431" s="230" t="s">
        <v>141</v>
      </c>
      <c r="T431" s="230" t="s">
        <v>142</v>
      </c>
      <c r="U431" s="230">
        <v>9.9000000000000005E-2</v>
      </c>
      <c r="V431" s="230">
        <f>ROUND(E431*U431,2)</f>
        <v>33.340000000000003</v>
      </c>
      <c r="W431" s="230"/>
      <c r="X431" s="230" t="s">
        <v>143</v>
      </c>
      <c r="Y431" s="230" t="s">
        <v>144</v>
      </c>
      <c r="Z431" s="210"/>
      <c r="AA431" s="210"/>
      <c r="AB431" s="210"/>
      <c r="AC431" s="210"/>
      <c r="AD431" s="210"/>
      <c r="AE431" s="210"/>
      <c r="AF431" s="210"/>
      <c r="AG431" s="210" t="s">
        <v>512</v>
      </c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2" x14ac:dyDescent="0.25">
      <c r="A432" s="227"/>
      <c r="B432" s="228"/>
      <c r="C432" s="264" t="s">
        <v>521</v>
      </c>
      <c r="D432" s="253"/>
      <c r="E432" s="253"/>
      <c r="F432" s="253"/>
      <c r="G432" s="253"/>
      <c r="H432" s="230"/>
      <c r="I432" s="230"/>
      <c r="J432" s="230"/>
      <c r="K432" s="230"/>
      <c r="L432" s="230"/>
      <c r="M432" s="230"/>
      <c r="N432" s="229"/>
      <c r="O432" s="229"/>
      <c r="P432" s="229"/>
      <c r="Q432" s="229"/>
      <c r="R432" s="230"/>
      <c r="S432" s="230"/>
      <c r="T432" s="230"/>
      <c r="U432" s="230"/>
      <c r="V432" s="230"/>
      <c r="W432" s="230"/>
      <c r="X432" s="230"/>
      <c r="Y432" s="230"/>
      <c r="Z432" s="210"/>
      <c r="AA432" s="210"/>
      <c r="AB432" s="210"/>
      <c r="AC432" s="210"/>
      <c r="AD432" s="210"/>
      <c r="AE432" s="210"/>
      <c r="AF432" s="210"/>
      <c r="AG432" s="210" t="s">
        <v>147</v>
      </c>
      <c r="AH432" s="210"/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2" x14ac:dyDescent="0.25">
      <c r="A433" s="227"/>
      <c r="B433" s="228"/>
      <c r="C433" s="265" t="s">
        <v>513</v>
      </c>
      <c r="D433" s="232"/>
      <c r="E433" s="233"/>
      <c r="F433" s="230"/>
      <c r="G433" s="230"/>
      <c r="H433" s="230"/>
      <c r="I433" s="230"/>
      <c r="J433" s="230"/>
      <c r="K433" s="230"/>
      <c r="L433" s="230"/>
      <c r="M433" s="230"/>
      <c r="N433" s="229"/>
      <c r="O433" s="229"/>
      <c r="P433" s="229"/>
      <c r="Q433" s="229"/>
      <c r="R433" s="230"/>
      <c r="S433" s="230"/>
      <c r="T433" s="230"/>
      <c r="U433" s="230"/>
      <c r="V433" s="230"/>
      <c r="W433" s="230"/>
      <c r="X433" s="230"/>
      <c r="Y433" s="230"/>
      <c r="Z433" s="210"/>
      <c r="AA433" s="210"/>
      <c r="AB433" s="210"/>
      <c r="AC433" s="210"/>
      <c r="AD433" s="210"/>
      <c r="AE433" s="210"/>
      <c r="AF433" s="210"/>
      <c r="AG433" s="210" t="s">
        <v>149</v>
      </c>
      <c r="AH433" s="210">
        <v>0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3" x14ac:dyDescent="0.25">
      <c r="A434" s="227"/>
      <c r="B434" s="228"/>
      <c r="C434" s="265" t="s">
        <v>514</v>
      </c>
      <c r="D434" s="232"/>
      <c r="E434" s="233"/>
      <c r="F434" s="230"/>
      <c r="G434" s="230"/>
      <c r="H434" s="230"/>
      <c r="I434" s="230"/>
      <c r="J434" s="230"/>
      <c r="K434" s="230"/>
      <c r="L434" s="230"/>
      <c r="M434" s="230"/>
      <c r="N434" s="229"/>
      <c r="O434" s="229"/>
      <c r="P434" s="229"/>
      <c r="Q434" s="229"/>
      <c r="R434" s="230"/>
      <c r="S434" s="230"/>
      <c r="T434" s="230"/>
      <c r="U434" s="230"/>
      <c r="V434" s="230"/>
      <c r="W434" s="230"/>
      <c r="X434" s="230"/>
      <c r="Y434" s="230"/>
      <c r="Z434" s="210"/>
      <c r="AA434" s="210"/>
      <c r="AB434" s="210"/>
      <c r="AC434" s="210"/>
      <c r="AD434" s="210"/>
      <c r="AE434" s="210"/>
      <c r="AF434" s="210"/>
      <c r="AG434" s="210" t="s">
        <v>149</v>
      </c>
      <c r="AH434" s="210">
        <v>0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3" x14ac:dyDescent="0.25">
      <c r="A435" s="227"/>
      <c r="B435" s="228"/>
      <c r="C435" s="265" t="s">
        <v>515</v>
      </c>
      <c r="D435" s="232"/>
      <c r="E435" s="233">
        <v>336.8</v>
      </c>
      <c r="F435" s="230"/>
      <c r="G435" s="230"/>
      <c r="H435" s="230"/>
      <c r="I435" s="230"/>
      <c r="J435" s="230"/>
      <c r="K435" s="230"/>
      <c r="L435" s="230"/>
      <c r="M435" s="230"/>
      <c r="N435" s="229"/>
      <c r="O435" s="229"/>
      <c r="P435" s="229"/>
      <c r="Q435" s="229"/>
      <c r="R435" s="230"/>
      <c r="S435" s="230"/>
      <c r="T435" s="230"/>
      <c r="U435" s="230"/>
      <c r="V435" s="230"/>
      <c r="W435" s="230"/>
      <c r="X435" s="230"/>
      <c r="Y435" s="230"/>
      <c r="Z435" s="210"/>
      <c r="AA435" s="210"/>
      <c r="AB435" s="210"/>
      <c r="AC435" s="210"/>
      <c r="AD435" s="210"/>
      <c r="AE435" s="210"/>
      <c r="AF435" s="210"/>
      <c r="AG435" s="210" t="s">
        <v>149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ht="20.399999999999999" outlineLevel="1" x14ac:dyDescent="0.25">
      <c r="A436" s="247">
        <v>88</v>
      </c>
      <c r="B436" s="248" t="s">
        <v>522</v>
      </c>
      <c r="C436" s="263" t="s">
        <v>523</v>
      </c>
      <c r="D436" s="249" t="s">
        <v>503</v>
      </c>
      <c r="E436" s="250">
        <v>70.135999999999996</v>
      </c>
      <c r="F436" s="251"/>
      <c r="G436" s="252">
        <f>ROUND(E436*F436,2)</f>
        <v>0</v>
      </c>
      <c r="H436" s="231"/>
      <c r="I436" s="230">
        <f>ROUND(E436*H436,2)</f>
        <v>0</v>
      </c>
      <c r="J436" s="231"/>
      <c r="K436" s="230">
        <f>ROUND(E436*J436,2)</f>
        <v>0</v>
      </c>
      <c r="L436" s="230">
        <v>21</v>
      </c>
      <c r="M436" s="230">
        <f>G436*(1+L436/100)</f>
        <v>0</v>
      </c>
      <c r="N436" s="229">
        <v>0</v>
      </c>
      <c r="O436" s="229">
        <f>ROUND(E436*N436,2)</f>
        <v>0</v>
      </c>
      <c r="P436" s="229">
        <v>0</v>
      </c>
      <c r="Q436" s="229">
        <f>ROUND(E436*P436,2)</f>
        <v>0</v>
      </c>
      <c r="R436" s="230"/>
      <c r="S436" s="230" t="s">
        <v>141</v>
      </c>
      <c r="T436" s="230" t="s">
        <v>142</v>
      </c>
      <c r="U436" s="230">
        <v>0</v>
      </c>
      <c r="V436" s="230">
        <f>ROUND(E436*U436,2)</f>
        <v>0</v>
      </c>
      <c r="W436" s="230"/>
      <c r="X436" s="230" t="s">
        <v>143</v>
      </c>
      <c r="Y436" s="230" t="s">
        <v>144</v>
      </c>
      <c r="Z436" s="210"/>
      <c r="AA436" s="210"/>
      <c r="AB436" s="210"/>
      <c r="AC436" s="210"/>
      <c r="AD436" s="210"/>
      <c r="AE436" s="210"/>
      <c r="AF436" s="210"/>
      <c r="AG436" s="210" t="s">
        <v>145</v>
      </c>
      <c r="AH436" s="210"/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2" x14ac:dyDescent="0.25">
      <c r="A437" s="227"/>
      <c r="B437" s="228"/>
      <c r="C437" s="264" t="s">
        <v>524</v>
      </c>
      <c r="D437" s="253"/>
      <c r="E437" s="253"/>
      <c r="F437" s="253"/>
      <c r="G437" s="253"/>
      <c r="H437" s="230"/>
      <c r="I437" s="230"/>
      <c r="J437" s="230"/>
      <c r="K437" s="230"/>
      <c r="L437" s="230"/>
      <c r="M437" s="230"/>
      <c r="N437" s="229"/>
      <c r="O437" s="229"/>
      <c r="P437" s="229"/>
      <c r="Q437" s="229"/>
      <c r="R437" s="230"/>
      <c r="S437" s="230"/>
      <c r="T437" s="230"/>
      <c r="U437" s="230"/>
      <c r="V437" s="230"/>
      <c r="W437" s="230"/>
      <c r="X437" s="230"/>
      <c r="Y437" s="230"/>
      <c r="Z437" s="210"/>
      <c r="AA437" s="210"/>
      <c r="AB437" s="210"/>
      <c r="AC437" s="210"/>
      <c r="AD437" s="210"/>
      <c r="AE437" s="210"/>
      <c r="AF437" s="210"/>
      <c r="AG437" s="210" t="s">
        <v>147</v>
      </c>
      <c r="AH437" s="210"/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ht="30.6" outlineLevel="2" x14ac:dyDescent="0.25">
      <c r="A438" s="227"/>
      <c r="B438" s="228"/>
      <c r="C438" s="265" t="s">
        <v>525</v>
      </c>
      <c r="D438" s="232"/>
      <c r="E438" s="233">
        <v>70.14</v>
      </c>
      <c r="F438" s="230"/>
      <c r="G438" s="230"/>
      <c r="H438" s="230"/>
      <c r="I438" s="230"/>
      <c r="J438" s="230"/>
      <c r="K438" s="230"/>
      <c r="L438" s="230"/>
      <c r="M438" s="230"/>
      <c r="N438" s="229"/>
      <c r="O438" s="229"/>
      <c r="P438" s="229"/>
      <c r="Q438" s="229"/>
      <c r="R438" s="230"/>
      <c r="S438" s="230"/>
      <c r="T438" s="230"/>
      <c r="U438" s="230"/>
      <c r="V438" s="230"/>
      <c r="W438" s="230"/>
      <c r="X438" s="230"/>
      <c r="Y438" s="230"/>
      <c r="Z438" s="210"/>
      <c r="AA438" s="210"/>
      <c r="AB438" s="210"/>
      <c r="AC438" s="210"/>
      <c r="AD438" s="210"/>
      <c r="AE438" s="210"/>
      <c r="AF438" s="210"/>
      <c r="AG438" s="210" t="s">
        <v>149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ht="20.399999999999999" outlineLevel="1" x14ac:dyDescent="0.25">
      <c r="A439" s="247">
        <v>89</v>
      </c>
      <c r="B439" s="248" t="s">
        <v>526</v>
      </c>
      <c r="C439" s="263" t="s">
        <v>527</v>
      </c>
      <c r="D439" s="249" t="s">
        <v>503</v>
      </c>
      <c r="E439" s="250">
        <v>266.66399999999999</v>
      </c>
      <c r="F439" s="251"/>
      <c r="G439" s="252">
        <f>ROUND(E439*F439,2)</f>
        <v>0</v>
      </c>
      <c r="H439" s="231"/>
      <c r="I439" s="230">
        <f>ROUND(E439*H439,2)</f>
        <v>0</v>
      </c>
      <c r="J439" s="231"/>
      <c r="K439" s="230">
        <f>ROUND(E439*J439,2)</f>
        <v>0</v>
      </c>
      <c r="L439" s="230">
        <v>21</v>
      </c>
      <c r="M439" s="230">
        <f>G439*(1+L439/100)</f>
        <v>0</v>
      </c>
      <c r="N439" s="229">
        <v>0</v>
      </c>
      <c r="O439" s="229">
        <f>ROUND(E439*N439,2)</f>
        <v>0</v>
      </c>
      <c r="P439" s="229">
        <v>0</v>
      </c>
      <c r="Q439" s="229">
        <f>ROUND(E439*P439,2)</f>
        <v>0</v>
      </c>
      <c r="R439" s="230"/>
      <c r="S439" s="230" t="s">
        <v>141</v>
      </c>
      <c r="T439" s="230" t="s">
        <v>142</v>
      </c>
      <c r="U439" s="230">
        <v>0</v>
      </c>
      <c r="V439" s="230">
        <f>ROUND(E439*U439,2)</f>
        <v>0</v>
      </c>
      <c r="W439" s="230"/>
      <c r="X439" s="230" t="s">
        <v>143</v>
      </c>
      <c r="Y439" s="230" t="s">
        <v>144</v>
      </c>
      <c r="Z439" s="210"/>
      <c r="AA439" s="210"/>
      <c r="AB439" s="210"/>
      <c r="AC439" s="210"/>
      <c r="AD439" s="210"/>
      <c r="AE439" s="210"/>
      <c r="AF439" s="210"/>
      <c r="AG439" s="210" t="s">
        <v>145</v>
      </c>
      <c r="AH439" s="210"/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2" x14ac:dyDescent="0.25">
      <c r="A440" s="227"/>
      <c r="B440" s="228"/>
      <c r="C440" s="265" t="s">
        <v>528</v>
      </c>
      <c r="D440" s="232"/>
      <c r="E440" s="233">
        <v>266.66000000000003</v>
      </c>
      <c r="F440" s="230"/>
      <c r="G440" s="230"/>
      <c r="H440" s="230"/>
      <c r="I440" s="230"/>
      <c r="J440" s="230"/>
      <c r="K440" s="230"/>
      <c r="L440" s="230"/>
      <c r="M440" s="230"/>
      <c r="N440" s="229"/>
      <c r="O440" s="229"/>
      <c r="P440" s="229"/>
      <c r="Q440" s="229"/>
      <c r="R440" s="230"/>
      <c r="S440" s="230"/>
      <c r="T440" s="230"/>
      <c r="U440" s="230"/>
      <c r="V440" s="230"/>
      <c r="W440" s="230"/>
      <c r="X440" s="230"/>
      <c r="Y440" s="230"/>
      <c r="Z440" s="210"/>
      <c r="AA440" s="210"/>
      <c r="AB440" s="210"/>
      <c r="AC440" s="210"/>
      <c r="AD440" s="210"/>
      <c r="AE440" s="210"/>
      <c r="AF440" s="210"/>
      <c r="AG440" s="210" t="s">
        <v>149</v>
      </c>
      <c r="AH440" s="210">
        <v>0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x14ac:dyDescent="0.25">
      <c r="A441" s="3"/>
      <c r="B441" s="4"/>
      <c r="C441" s="271"/>
      <c r="D441" s="6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AE441">
        <v>12</v>
      </c>
      <c r="AF441">
        <v>21</v>
      </c>
      <c r="AG441" t="s">
        <v>122</v>
      </c>
    </row>
    <row r="442" spans="1:60" x14ac:dyDescent="0.25">
      <c r="A442" s="213"/>
      <c r="B442" s="214" t="s">
        <v>31</v>
      </c>
      <c r="C442" s="272"/>
      <c r="D442" s="215"/>
      <c r="E442" s="216"/>
      <c r="F442" s="216"/>
      <c r="G442" s="246">
        <f>G8+G317+G337+G343+G396+G404+G407+G414+G422</f>
        <v>0</v>
      </c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AE442">
        <f>SUMIF(L7:L440,AE441,G7:G440)</f>
        <v>0</v>
      </c>
      <c r="AF442">
        <f>SUMIF(L7:L440,AF441,G7:G440)</f>
        <v>0</v>
      </c>
      <c r="AG442" t="s">
        <v>529</v>
      </c>
    </row>
    <row r="443" spans="1:60" x14ac:dyDescent="0.25">
      <c r="A443" s="3"/>
      <c r="B443" s="4"/>
      <c r="C443" s="271"/>
      <c r="D443" s="6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</row>
    <row r="444" spans="1:60" x14ac:dyDescent="0.25">
      <c r="A444" s="3"/>
      <c r="B444" s="4"/>
      <c r="C444" s="271"/>
      <c r="D444" s="6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</row>
    <row r="445" spans="1:60" x14ac:dyDescent="0.25">
      <c r="A445" s="217" t="s">
        <v>530</v>
      </c>
      <c r="B445" s="217"/>
      <c r="C445" s="273"/>
      <c r="D445" s="6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</row>
    <row r="446" spans="1:60" x14ac:dyDescent="0.25">
      <c r="A446" s="218"/>
      <c r="B446" s="219"/>
      <c r="C446" s="274"/>
      <c r="D446" s="219"/>
      <c r="E446" s="219"/>
      <c r="F446" s="219"/>
      <c r="G446" s="220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AG446" t="s">
        <v>531</v>
      </c>
    </row>
    <row r="447" spans="1:60" x14ac:dyDescent="0.25">
      <c r="A447" s="221"/>
      <c r="B447" s="222"/>
      <c r="C447" s="275"/>
      <c r="D447" s="222"/>
      <c r="E447" s="222"/>
      <c r="F447" s="222"/>
      <c r="G447" s="22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</row>
    <row r="448" spans="1:60" x14ac:dyDescent="0.25">
      <c r="A448" s="221"/>
      <c r="B448" s="222"/>
      <c r="C448" s="275"/>
      <c r="D448" s="222"/>
      <c r="E448" s="222"/>
      <c r="F448" s="222"/>
      <c r="G448" s="22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</row>
    <row r="449" spans="1:33" x14ac:dyDescent="0.25">
      <c r="A449" s="221"/>
      <c r="B449" s="222"/>
      <c r="C449" s="275"/>
      <c r="D449" s="222"/>
      <c r="E449" s="222"/>
      <c r="F449" s="222"/>
      <c r="G449" s="22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</row>
    <row r="450" spans="1:33" x14ac:dyDescent="0.25">
      <c r="A450" s="224"/>
      <c r="B450" s="225"/>
      <c r="C450" s="276"/>
      <c r="D450" s="225"/>
      <c r="E450" s="225"/>
      <c r="F450" s="225"/>
      <c r="G450" s="226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</row>
    <row r="451" spans="1:33" x14ac:dyDescent="0.25">
      <c r="A451" s="3"/>
      <c r="B451" s="4"/>
      <c r="C451" s="271"/>
      <c r="D451" s="6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</row>
    <row r="452" spans="1:33" x14ac:dyDescent="0.25">
      <c r="C452" s="277"/>
      <c r="D452" s="10"/>
      <c r="AG452" t="s">
        <v>532</v>
      </c>
    </row>
    <row r="453" spans="1:33" x14ac:dyDescent="0.25">
      <c r="D453" s="10"/>
    </row>
    <row r="454" spans="1:33" x14ac:dyDescent="0.25">
      <c r="D454" s="10"/>
    </row>
    <row r="455" spans="1:33" x14ac:dyDescent="0.25">
      <c r="D455" s="10"/>
    </row>
    <row r="456" spans="1:33" x14ac:dyDescent="0.25">
      <c r="D456" s="10"/>
    </row>
    <row r="457" spans="1:33" x14ac:dyDescent="0.25">
      <c r="D457" s="10"/>
    </row>
    <row r="458" spans="1:33" x14ac:dyDescent="0.25">
      <c r="D458" s="10"/>
    </row>
    <row r="459" spans="1:33" x14ac:dyDescent="0.25">
      <c r="D459" s="10"/>
    </row>
    <row r="460" spans="1:33" x14ac:dyDescent="0.25">
      <c r="D460" s="10"/>
    </row>
    <row r="461" spans="1:33" x14ac:dyDescent="0.25">
      <c r="D461" s="10"/>
    </row>
    <row r="462" spans="1:33" x14ac:dyDescent="0.25">
      <c r="D462" s="10"/>
    </row>
    <row r="463" spans="1:33" x14ac:dyDescent="0.25">
      <c r="D463" s="10"/>
    </row>
    <row r="464" spans="1:33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5">
    <mergeCell ref="C398:G398"/>
    <mergeCell ref="C416:G416"/>
    <mergeCell ref="C417:G417"/>
    <mergeCell ref="C432:G432"/>
    <mergeCell ref="C437:G437"/>
    <mergeCell ref="C358:G358"/>
    <mergeCell ref="C360:G360"/>
    <mergeCell ref="C362:G362"/>
    <mergeCell ref="C364:G364"/>
    <mergeCell ref="C368:G368"/>
    <mergeCell ref="C371:G371"/>
    <mergeCell ref="C339:G339"/>
    <mergeCell ref="C345:G345"/>
    <mergeCell ref="C347:G347"/>
    <mergeCell ref="C349:G349"/>
    <mergeCell ref="C351:G351"/>
    <mergeCell ref="C354:G354"/>
    <mergeCell ref="C299:G299"/>
    <mergeCell ref="C304:G304"/>
    <mergeCell ref="C306:G306"/>
    <mergeCell ref="C307:G307"/>
    <mergeCell ref="C319:G319"/>
    <mergeCell ref="C331:G331"/>
    <mergeCell ref="C226:G226"/>
    <mergeCell ref="C265:G265"/>
    <mergeCell ref="C267:G267"/>
    <mergeCell ref="C270:G270"/>
    <mergeCell ref="C273:G273"/>
    <mergeCell ref="C277:G277"/>
    <mergeCell ref="C78:G78"/>
    <mergeCell ref="C83:G83"/>
    <mergeCell ref="C91:G91"/>
    <mergeCell ref="C100:G100"/>
    <mergeCell ref="C142:G142"/>
    <mergeCell ref="C184:G184"/>
    <mergeCell ref="A1:G1"/>
    <mergeCell ref="C2:G2"/>
    <mergeCell ref="C3:G3"/>
    <mergeCell ref="C4:G4"/>
    <mergeCell ref="A445:C445"/>
    <mergeCell ref="A446:G450"/>
    <mergeCell ref="C10:G10"/>
    <mergeCell ref="C69:G69"/>
    <mergeCell ref="C72:G72"/>
    <mergeCell ref="C75:G75"/>
  </mergeCells>
  <pageMargins left="0.59055118110236204" right="0.196850393700787" top="0.78740157499999996" bottom="0.78740157499999996" header="0.3" footer="0.3"/>
  <pageSetup paperSize="9" orientation="portrait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90E2A-2025-4C2F-858D-87E81BAE7C2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5.05" customHeight="1" x14ac:dyDescent="0.25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5.05" customHeight="1" x14ac:dyDescent="0.25">
      <c r="A3" s="196" t="s">
        <v>9</v>
      </c>
      <c r="B3" s="48" t="s">
        <v>58</v>
      </c>
      <c r="C3" s="199" t="s">
        <v>59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5.05" customHeight="1" x14ac:dyDescent="0.25">
      <c r="A4" s="200" t="s">
        <v>10</v>
      </c>
      <c r="B4" s="201" t="s">
        <v>62</v>
      </c>
      <c r="C4" s="202" t="s">
        <v>63</v>
      </c>
      <c r="D4" s="203"/>
      <c r="E4" s="203"/>
      <c r="F4" s="203"/>
      <c r="G4" s="204"/>
      <c r="AG4" t="s">
        <v>113</v>
      </c>
    </row>
    <row r="5" spans="1:60" x14ac:dyDescent="0.25">
      <c r="D5" s="10"/>
    </row>
    <row r="6" spans="1:60" ht="39.6" x14ac:dyDescent="0.25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40" t="s">
        <v>136</v>
      </c>
      <c r="B8" s="241" t="s">
        <v>60</v>
      </c>
      <c r="C8" s="262" t="s">
        <v>78</v>
      </c>
      <c r="D8" s="242"/>
      <c r="E8" s="243"/>
      <c r="F8" s="244"/>
      <c r="G8" s="245">
        <f>SUMIF(AG9:AG134,"&lt;&gt;NOR",G9:G134)</f>
        <v>0</v>
      </c>
      <c r="H8" s="239"/>
      <c r="I8" s="239">
        <f>SUM(I9:I134)</f>
        <v>0</v>
      </c>
      <c r="J8" s="239"/>
      <c r="K8" s="239">
        <f>SUM(K9:K134)</f>
        <v>0</v>
      </c>
      <c r="L8" s="239"/>
      <c r="M8" s="239">
        <f>SUM(M9:M134)</f>
        <v>0</v>
      </c>
      <c r="N8" s="238"/>
      <c r="O8" s="238">
        <f>SUM(O9:O134)</f>
        <v>773.09</v>
      </c>
      <c r="P8" s="238"/>
      <c r="Q8" s="238">
        <f>SUM(Q9:Q134)</f>
        <v>121.15</v>
      </c>
      <c r="R8" s="239"/>
      <c r="S8" s="239"/>
      <c r="T8" s="239"/>
      <c r="U8" s="239"/>
      <c r="V8" s="239">
        <f>SUM(V9:V134)</f>
        <v>1106.8699999999999</v>
      </c>
      <c r="W8" s="239"/>
      <c r="X8" s="239"/>
      <c r="Y8" s="239"/>
      <c r="AG8" t="s">
        <v>137</v>
      </c>
    </row>
    <row r="9" spans="1:60" ht="20.399999999999999" outlineLevel="1" x14ac:dyDescent="0.25">
      <c r="A9" s="247">
        <v>1</v>
      </c>
      <c r="B9" s="248" t="s">
        <v>533</v>
      </c>
      <c r="C9" s="263" t="s">
        <v>534</v>
      </c>
      <c r="D9" s="249" t="s">
        <v>140</v>
      </c>
      <c r="E9" s="250">
        <v>13.2</v>
      </c>
      <c r="F9" s="251"/>
      <c r="G9" s="252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0.48399999999999999</v>
      </c>
      <c r="Q9" s="229">
        <f>ROUND(E9*P9,2)</f>
        <v>6.39</v>
      </c>
      <c r="R9" s="230"/>
      <c r="S9" s="230" t="s">
        <v>141</v>
      </c>
      <c r="T9" s="230" t="s">
        <v>142</v>
      </c>
      <c r="U9" s="230">
        <v>0.42620000000000002</v>
      </c>
      <c r="V9" s="230">
        <f>ROUND(E9*U9,2)</f>
        <v>5.63</v>
      </c>
      <c r="W9" s="230"/>
      <c r="X9" s="230" t="s">
        <v>143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145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27"/>
      <c r="B10" s="228"/>
      <c r="C10" s="265" t="s">
        <v>148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5">
      <c r="A11" s="227"/>
      <c r="B11" s="228"/>
      <c r="C11" s="265" t="s">
        <v>535</v>
      </c>
      <c r="D11" s="232"/>
      <c r="E11" s="233">
        <v>13.2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30.6" outlineLevel="1" x14ac:dyDescent="0.25">
      <c r="A12" s="247">
        <v>2</v>
      </c>
      <c r="B12" s="248" t="s">
        <v>536</v>
      </c>
      <c r="C12" s="263" t="s">
        <v>537</v>
      </c>
      <c r="D12" s="249" t="s">
        <v>140</v>
      </c>
      <c r="E12" s="250">
        <v>13.2</v>
      </c>
      <c r="F12" s="251"/>
      <c r="G12" s="252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0.17599999999999999</v>
      </c>
      <c r="Q12" s="229">
        <f>ROUND(E12*P12,2)</f>
        <v>2.3199999999999998</v>
      </c>
      <c r="R12" s="230"/>
      <c r="S12" s="230" t="s">
        <v>141</v>
      </c>
      <c r="T12" s="230" t="s">
        <v>142</v>
      </c>
      <c r="U12" s="230">
        <v>0.33679999999999999</v>
      </c>
      <c r="V12" s="230">
        <f>ROUND(E12*U12,2)</f>
        <v>4.45</v>
      </c>
      <c r="W12" s="230"/>
      <c r="X12" s="230" t="s">
        <v>143</v>
      </c>
      <c r="Y12" s="230" t="s">
        <v>144</v>
      </c>
      <c r="Z12" s="210"/>
      <c r="AA12" s="210"/>
      <c r="AB12" s="210"/>
      <c r="AC12" s="210"/>
      <c r="AD12" s="210"/>
      <c r="AE12" s="210"/>
      <c r="AF12" s="210"/>
      <c r="AG12" s="210" t="s">
        <v>145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5">
      <c r="A13" s="227"/>
      <c r="B13" s="228"/>
      <c r="C13" s="265" t="s">
        <v>148</v>
      </c>
      <c r="D13" s="232"/>
      <c r="E13" s="233"/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149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5">
      <c r="A14" s="227"/>
      <c r="B14" s="228"/>
      <c r="C14" s="265" t="s">
        <v>535</v>
      </c>
      <c r="D14" s="232"/>
      <c r="E14" s="233">
        <v>13.2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30.6" outlineLevel="1" x14ac:dyDescent="0.25">
      <c r="A15" s="247">
        <v>3</v>
      </c>
      <c r="B15" s="248" t="s">
        <v>167</v>
      </c>
      <c r="C15" s="263" t="s">
        <v>168</v>
      </c>
      <c r="D15" s="249" t="s">
        <v>140</v>
      </c>
      <c r="E15" s="250">
        <v>73.7</v>
      </c>
      <c r="F15" s="251"/>
      <c r="G15" s="252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0.22</v>
      </c>
      <c r="Q15" s="229">
        <f>ROUND(E15*P15,2)</f>
        <v>16.21</v>
      </c>
      <c r="R15" s="230"/>
      <c r="S15" s="230" t="s">
        <v>141</v>
      </c>
      <c r="T15" s="230" t="s">
        <v>142</v>
      </c>
      <c r="U15" s="230">
        <v>4.9000000000000002E-2</v>
      </c>
      <c r="V15" s="230">
        <f>ROUND(E15*U15,2)</f>
        <v>3.61</v>
      </c>
      <c r="W15" s="230"/>
      <c r="X15" s="230" t="s">
        <v>143</v>
      </c>
      <c r="Y15" s="230" t="s">
        <v>144</v>
      </c>
      <c r="Z15" s="210"/>
      <c r="AA15" s="210"/>
      <c r="AB15" s="210"/>
      <c r="AC15" s="210"/>
      <c r="AD15" s="210"/>
      <c r="AE15" s="210"/>
      <c r="AF15" s="210"/>
      <c r="AG15" s="210" t="s">
        <v>145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27"/>
      <c r="B16" s="228"/>
      <c r="C16" s="265" t="s">
        <v>148</v>
      </c>
      <c r="D16" s="232"/>
      <c r="E16" s="233"/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5">
      <c r="A17" s="227"/>
      <c r="B17" s="228"/>
      <c r="C17" s="265" t="s">
        <v>538</v>
      </c>
      <c r="D17" s="232"/>
      <c r="E17" s="233">
        <v>73.7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149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30.6" outlineLevel="1" x14ac:dyDescent="0.25">
      <c r="A18" s="247">
        <v>4</v>
      </c>
      <c r="B18" s="248" t="s">
        <v>170</v>
      </c>
      <c r="C18" s="263" t="s">
        <v>171</v>
      </c>
      <c r="D18" s="249" t="s">
        <v>140</v>
      </c>
      <c r="E18" s="250">
        <v>55</v>
      </c>
      <c r="F18" s="251"/>
      <c r="G18" s="252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0.308</v>
      </c>
      <c r="Q18" s="229">
        <f>ROUND(E18*P18,2)</f>
        <v>16.940000000000001</v>
      </c>
      <c r="R18" s="230"/>
      <c r="S18" s="230" t="s">
        <v>141</v>
      </c>
      <c r="T18" s="230" t="s">
        <v>142</v>
      </c>
      <c r="U18" s="230">
        <v>5.74E-2</v>
      </c>
      <c r="V18" s="230">
        <f>ROUND(E18*U18,2)</f>
        <v>3.16</v>
      </c>
      <c r="W18" s="230"/>
      <c r="X18" s="230" t="s">
        <v>143</v>
      </c>
      <c r="Y18" s="230" t="s">
        <v>144</v>
      </c>
      <c r="Z18" s="210"/>
      <c r="AA18" s="210"/>
      <c r="AB18" s="210"/>
      <c r="AC18" s="210"/>
      <c r="AD18" s="210"/>
      <c r="AE18" s="210"/>
      <c r="AF18" s="210"/>
      <c r="AG18" s="210" t="s">
        <v>145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27"/>
      <c r="B19" s="228"/>
      <c r="C19" s="265" t="s">
        <v>148</v>
      </c>
      <c r="D19" s="232"/>
      <c r="E19" s="233"/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149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5">
      <c r="A20" s="227"/>
      <c r="B20" s="228"/>
      <c r="C20" s="265" t="s">
        <v>539</v>
      </c>
      <c r="D20" s="232"/>
      <c r="E20" s="233">
        <v>55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149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30.6" outlineLevel="1" x14ac:dyDescent="0.25">
      <c r="A21" s="247">
        <v>5</v>
      </c>
      <c r="B21" s="248" t="s">
        <v>173</v>
      </c>
      <c r="C21" s="263" t="s">
        <v>174</v>
      </c>
      <c r="D21" s="249" t="s">
        <v>140</v>
      </c>
      <c r="E21" s="250">
        <v>73.7</v>
      </c>
      <c r="F21" s="251"/>
      <c r="G21" s="252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0.374</v>
      </c>
      <c r="Q21" s="229">
        <f>ROUND(E21*P21,2)</f>
        <v>27.56</v>
      </c>
      <c r="R21" s="230"/>
      <c r="S21" s="230" t="s">
        <v>141</v>
      </c>
      <c r="T21" s="230" t="s">
        <v>142</v>
      </c>
      <c r="U21" s="230">
        <v>6.5199999999999994E-2</v>
      </c>
      <c r="V21" s="230">
        <f>ROUND(E21*U21,2)</f>
        <v>4.8099999999999996</v>
      </c>
      <c r="W21" s="230"/>
      <c r="X21" s="230" t="s">
        <v>143</v>
      </c>
      <c r="Y21" s="230" t="s">
        <v>144</v>
      </c>
      <c r="Z21" s="210"/>
      <c r="AA21" s="210"/>
      <c r="AB21" s="210"/>
      <c r="AC21" s="210"/>
      <c r="AD21" s="210"/>
      <c r="AE21" s="210"/>
      <c r="AF21" s="210"/>
      <c r="AG21" s="210" t="s">
        <v>145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27"/>
      <c r="B22" s="228"/>
      <c r="C22" s="265" t="s">
        <v>148</v>
      </c>
      <c r="D22" s="232"/>
      <c r="E22" s="233"/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149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5">
      <c r="A23" s="227"/>
      <c r="B23" s="228"/>
      <c r="C23" s="265" t="s">
        <v>538</v>
      </c>
      <c r="D23" s="232"/>
      <c r="E23" s="233">
        <v>73.7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149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30.6" outlineLevel="1" x14ac:dyDescent="0.25">
      <c r="A24" s="247">
        <v>6</v>
      </c>
      <c r="B24" s="248" t="s">
        <v>175</v>
      </c>
      <c r="C24" s="263" t="s">
        <v>176</v>
      </c>
      <c r="D24" s="249" t="s">
        <v>140</v>
      </c>
      <c r="E24" s="250">
        <v>55</v>
      </c>
      <c r="F24" s="251"/>
      <c r="G24" s="252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0.44</v>
      </c>
      <c r="Q24" s="229">
        <f>ROUND(E24*P24,2)</f>
        <v>24.2</v>
      </c>
      <c r="R24" s="230"/>
      <c r="S24" s="230" t="s">
        <v>141</v>
      </c>
      <c r="T24" s="230" t="s">
        <v>142</v>
      </c>
      <c r="U24" s="230">
        <v>7.2999999999999995E-2</v>
      </c>
      <c r="V24" s="230">
        <f>ROUND(E24*U24,2)</f>
        <v>4.0199999999999996</v>
      </c>
      <c r="W24" s="230"/>
      <c r="X24" s="230" t="s">
        <v>143</v>
      </c>
      <c r="Y24" s="230" t="s">
        <v>144</v>
      </c>
      <c r="Z24" s="210"/>
      <c r="AA24" s="210"/>
      <c r="AB24" s="210"/>
      <c r="AC24" s="210"/>
      <c r="AD24" s="210"/>
      <c r="AE24" s="210"/>
      <c r="AF24" s="210"/>
      <c r="AG24" s="210" t="s">
        <v>145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5">
      <c r="A25" s="227"/>
      <c r="B25" s="228"/>
      <c r="C25" s="265" t="s">
        <v>148</v>
      </c>
      <c r="D25" s="232"/>
      <c r="E25" s="233"/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5">
      <c r="A26" s="227"/>
      <c r="B26" s="228"/>
      <c r="C26" s="265" t="s">
        <v>539</v>
      </c>
      <c r="D26" s="232"/>
      <c r="E26" s="233">
        <v>55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0.399999999999999" outlineLevel="1" x14ac:dyDescent="0.25">
      <c r="A27" s="247">
        <v>7</v>
      </c>
      <c r="B27" s="248" t="s">
        <v>540</v>
      </c>
      <c r="C27" s="263" t="s">
        <v>541</v>
      </c>
      <c r="D27" s="249" t="s">
        <v>140</v>
      </c>
      <c r="E27" s="250">
        <v>13.2</v>
      </c>
      <c r="F27" s="251"/>
      <c r="G27" s="252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0.11</v>
      </c>
      <c r="Q27" s="229">
        <f>ROUND(E27*P27,2)</f>
        <v>1.45</v>
      </c>
      <c r="R27" s="230"/>
      <c r="S27" s="230" t="s">
        <v>141</v>
      </c>
      <c r="T27" s="230" t="s">
        <v>142</v>
      </c>
      <c r="U27" s="230">
        <v>0.2</v>
      </c>
      <c r="V27" s="230">
        <f>ROUND(E27*U27,2)</f>
        <v>2.64</v>
      </c>
      <c r="W27" s="230"/>
      <c r="X27" s="230" t="s">
        <v>143</v>
      </c>
      <c r="Y27" s="230" t="s">
        <v>144</v>
      </c>
      <c r="Z27" s="210"/>
      <c r="AA27" s="210"/>
      <c r="AB27" s="210"/>
      <c r="AC27" s="210"/>
      <c r="AD27" s="210"/>
      <c r="AE27" s="210"/>
      <c r="AF27" s="210"/>
      <c r="AG27" s="210" t="s">
        <v>145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5">
      <c r="A28" s="227"/>
      <c r="B28" s="228"/>
      <c r="C28" s="265" t="s">
        <v>148</v>
      </c>
      <c r="D28" s="232"/>
      <c r="E28" s="233"/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149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5">
      <c r="A29" s="227"/>
      <c r="B29" s="228"/>
      <c r="C29" s="265" t="s">
        <v>535</v>
      </c>
      <c r="D29" s="232"/>
      <c r="E29" s="233">
        <v>13.2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149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0.399999999999999" outlineLevel="1" x14ac:dyDescent="0.25">
      <c r="A30" s="247">
        <v>8</v>
      </c>
      <c r="B30" s="248" t="s">
        <v>177</v>
      </c>
      <c r="C30" s="263" t="s">
        <v>178</v>
      </c>
      <c r="D30" s="249" t="s">
        <v>140</v>
      </c>
      <c r="E30" s="250">
        <v>13.2</v>
      </c>
      <c r="F30" s="251"/>
      <c r="G30" s="252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0.19800000000000001</v>
      </c>
      <c r="Q30" s="229">
        <f>ROUND(E30*P30,2)</f>
        <v>2.61</v>
      </c>
      <c r="R30" s="230"/>
      <c r="S30" s="230" t="s">
        <v>141</v>
      </c>
      <c r="T30" s="230" t="s">
        <v>142</v>
      </c>
      <c r="U30" s="230">
        <v>0.34</v>
      </c>
      <c r="V30" s="230">
        <f>ROUND(E30*U30,2)</f>
        <v>4.49</v>
      </c>
      <c r="W30" s="230"/>
      <c r="X30" s="230" t="s">
        <v>143</v>
      </c>
      <c r="Y30" s="230" t="s">
        <v>144</v>
      </c>
      <c r="Z30" s="210"/>
      <c r="AA30" s="210"/>
      <c r="AB30" s="210"/>
      <c r="AC30" s="210"/>
      <c r="AD30" s="210"/>
      <c r="AE30" s="210"/>
      <c r="AF30" s="210"/>
      <c r="AG30" s="210" t="s">
        <v>145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5">
      <c r="A31" s="227"/>
      <c r="B31" s="228"/>
      <c r="C31" s="265" t="s">
        <v>542</v>
      </c>
      <c r="D31" s="232"/>
      <c r="E31" s="233"/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5">
      <c r="A32" s="227"/>
      <c r="B32" s="228"/>
      <c r="C32" s="265" t="s">
        <v>535</v>
      </c>
      <c r="D32" s="232"/>
      <c r="E32" s="233">
        <v>13.2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149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0.399999999999999" outlineLevel="1" x14ac:dyDescent="0.25">
      <c r="A33" s="247">
        <v>9</v>
      </c>
      <c r="B33" s="248" t="s">
        <v>182</v>
      </c>
      <c r="C33" s="263" t="s">
        <v>183</v>
      </c>
      <c r="D33" s="249" t="s">
        <v>140</v>
      </c>
      <c r="E33" s="250">
        <v>55</v>
      </c>
      <c r="F33" s="251"/>
      <c r="G33" s="252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0.154</v>
      </c>
      <c r="Q33" s="229">
        <f>ROUND(E33*P33,2)</f>
        <v>8.4700000000000006</v>
      </c>
      <c r="R33" s="230"/>
      <c r="S33" s="230" t="s">
        <v>141</v>
      </c>
      <c r="T33" s="230" t="s">
        <v>142</v>
      </c>
      <c r="U33" s="230">
        <v>5.3800000000000001E-2</v>
      </c>
      <c r="V33" s="230">
        <f>ROUND(E33*U33,2)</f>
        <v>2.96</v>
      </c>
      <c r="W33" s="230"/>
      <c r="X33" s="230" t="s">
        <v>143</v>
      </c>
      <c r="Y33" s="230" t="s">
        <v>144</v>
      </c>
      <c r="Z33" s="210"/>
      <c r="AA33" s="210"/>
      <c r="AB33" s="210"/>
      <c r="AC33" s="210"/>
      <c r="AD33" s="210"/>
      <c r="AE33" s="210"/>
      <c r="AF33" s="210"/>
      <c r="AG33" s="210" t="s">
        <v>145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5">
      <c r="A34" s="227"/>
      <c r="B34" s="228"/>
      <c r="C34" s="265" t="s">
        <v>148</v>
      </c>
      <c r="D34" s="232"/>
      <c r="E34" s="233"/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149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5">
      <c r="A35" s="227"/>
      <c r="B35" s="228"/>
      <c r="C35" s="265" t="s">
        <v>539</v>
      </c>
      <c r="D35" s="232"/>
      <c r="E35" s="233">
        <v>55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0.399999999999999" outlineLevel="1" x14ac:dyDescent="0.25">
      <c r="A36" s="247">
        <v>10</v>
      </c>
      <c r="B36" s="248" t="s">
        <v>184</v>
      </c>
      <c r="C36" s="263" t="s">
        <v>185</v>
      </c>
      <c r="D36" s="249" t="s">
        <v>140</v>
      </c>
      <c r="E36" s="250">
        <v>73.7</v>
      </c>
      <c r="F36" s="251"/>
      <c r="G36" s="252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0.17599999999999999</v>
      </c>
      <c r="Q36" s="229">
        <f>ROUND(E36*P36,2)</f>
        <v>12.97</v>
      </c>
      <c r="R36" s="230"/>
      <c r="S36" s="230" t="s">
        <v>141</v>
      </c>
      <c r="T36" s="230" t="s">
        <v>142</v>
      </c>
      <c r="U36" s="230">
        <v>5.9200000000000003E-2</v>
      </c>
      <c r="V36" s="230">
        <f>ROUND(E36*U36,2)</f>
        <v>4.3600000000000003</v>
      </c>
      <c r="W36" s="230"/>
      <c r="X36" s="230" t="s">
        <v>143</v>
      </c>
      <c r="Y36" s="230" t="s">
        <v>144</v>
      </c>
      <c r="Z36" s="210"/>
      <c r="AA36" s="210"/>
      <c r="AB36" s="210"/>
      <c r="AC36" s="210"/>
      <c r="AD36" s="210"/>
      <c r="AE36" s="210"/>
      <c r="AF36" s="210"/>
      <c r="AG36" s="210" t="s">
        <v>145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5">
      <c r="A37" s="227"/>
      <c r="B37" s="228"/>
      <c r="C37" s="265" t="s">
        <v>148</v>
      </c>
      <c r="D37" s="232"/>
      <c r="E37" s="233"/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5">
      <c r="A38" s="227"/>
      <c r="B38" s="228"/>
      <c r="C38" s="265" t="s">
        <v>538</v>
      </c>
      <c r="D38" s="232"/>
      <c r="E38" s="233">
        <v>73.7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149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0.399999999999999" outlineLevel="1" x14ac:dyDescent="0.25">
      <c r="A39" s="247">
        <v>11</v>
      </c>
      <c r="B39" s="248" t="s">
        <v>543</v>
      </c>
      <c r="C39" s="263" t="s">
        <v>544</v>
      </c>
      <c r="D39" s="249" t="s">
        <v>191</v>
      </c>
      <c r="E39" s="250">
        <v>20</v>
      </c>
      <c r="F39" s="251"/>
      <c r="G39" s="252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0.10150000000000001</v>
      </c>
      <c r="Q39" s="229">
        <f>ROUND(E39*P39,2)</f>
        <v>2.0299999999999998</v>
      </c>
      <c r="R39" s="230"/>
      <c r="S39" s="230" t="s">
        <v>141</v>
      </c>
      <c r="T39" s="230" t="s">
        <v>142</v>
      </c>
      <c r="U39" s="230">
        <v>0.43</v>
      </c>
      <c r="V39" s="230">
        <f>ROUND(E39*U39,2)</f>
        <v>8.6</v>
      </c>
      <c r="W39" s="230"/>
      <c r="X39" s="230" t="s">
        <v>143</v>
      </c>
      <c r="Y39" s="230" t="s">
        <v>144</v>
      </c>
      <c r="Z39" s="210"/>
      <c r="AA39" s="210"/>
      <c r="AB39" s="210"/>
      <c r="AC39" s="210"/>
      <c r="AD39" s="210"/>
      <c r="AE39" s="210"/>
      <c r="AF39" s="210"/>
      <c r="AG39" s="210" t="s">
        <v>145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5">
      <c r="A40" s="227"/>
      <c r="B40" s="228"/>
      <c r="C40" s="264" t="s">
        <v>192</v>
      </c>
      <c r="D40" s="253"/>
      <c r="E40" s="253"/>
      <c r="F40" s="253"/>
      <c r="G40" s="253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5">
      <c r="A41" s="227"/>
      <c r="B41" s="228"/>
      <c r="C41" s="265" t="s">
        <v>545</v>
      </c>
      <c r="D41" s="232"/>
      <c r="E41" s="233">
        <v>20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149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0.399999999999999" outlineLevel="1" x14ac:dyDescent="0.25">
      <c r="A42" s="247">
        <v>12</v>
      </c>
      <c r="B42" s="248" t="s">
        <v>194</v>
      </c>
      <c r="C42" s="263" t="s">
        <v>195</v>
      </c>
      <c r="D42" s="249" t="s">
        <v>196</v>
      </c>
      <c r="E42" s="250">
        <v>600</v>
      </c>
      <c r="F42" s="251"/>
      <c r="G42" s="252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141</v>
      </c>
      <c r="T42" s="230" t="s">
        <v>142</v>
      </c>
      <c r="U42" s="230">
        <v>0.20300000000000001</v>
      </c>
      <c r="V42" s="230">
        <f>ROUND(E42*U42,2)</f>
        <v>121.8</v>
      </c>
      <c r="W42" s="230"/>
      <c r="X42" s="230" t="s">
        <v>143</v>
      </c>
      <c r="Y42" s="230" t="s">
        <v>144</v>
      </c>
      <c r="Z42" s="210"/>
      <c r="AA42" s="210"/>
      <c r="AB42" s="210"/>
      <c r="AC42" s="210"/>
      <c r="AD42" s="210"/>
      <c r="AE42" s="210"/>
      <c r="AF42" s="210"/>
      <c r="AG42" s="210" t="s">
        <v>145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1" outlineLevel="2" x14ac:dyDescent="0.25">
      <c r="A43" s="227"/>
      <c r="B43" s="228"/>
      <c r="C43" s="264" t="s">
        <v>197</v>
      </c>
      <c r="D43" s="253"/>
      <c r="E43" s="253"/>
      <c r="F43" s="253"/>
      <c r="G43" s="253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147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54" t="str">
        <f>C43</f>
        <v>na vzdálenost od hladiny vody v jímce po výšku roviny proložené osou nejvyššího bodu výtlačného potrubí. Včetně odpadní potrubí v délce do 20 m.</v>
      </c>
      <c r="BB43" s="210"/>
      <c r="BC43" s="210"/>
      <c r="BD43" s="210"/>
      <c r="BE43" s="210"/>
      <c r="BF43" s="210"/>
      <c r="BG43" s="210"/>
      <c r="BH43" s="210"/>
    </row>
    <row r="44" spans="1:60" outlineLevel="2" x14ac:dyDescent="0.25">
      <c r="A44" s="227"/>
      <c r="B44" s="228"/>
      <c r="C44" s="265" t="s">
        <v>546</v>
      </c>
      <c r="D44" s="232"/>
      <c r="E44" s="233">
        <v>600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149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30.6" outlineLevel="1" x14ac:dyDescent="0.25">
      <c r="A45" s="247">
        <v>13</v>
      </c>
      <c r="B45" s="248" t="s">
        <v>199</v>
      </c>
      <c r="C45" s="263" t="s">
        <v>200</v>
      </c>
      <c r="D45" s="249" t="s">
        <v>201</v>
      </c>
      <c r="E45" s="250">
        <v>25</v>
      </c>
      <c r="F45" s="251"/>
      <c r="G45" s="252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141</v>
      </c>
      <c r="T45" s="230" t="s">
        <v>142</v>
      </c>
      <c r="U45" s="230">
        <v>0</v>
      </c>
      <c r="V45" s="230">
        <f>ROUND(E45*U45,2)</f>
        <v>0</v>
      </c>
      <c r="W45" s="230"/>
      <c r="X45" s="230" t="s">
        <v>143</v>
      </c>
      <c r="Y45" s="230" t="s">
        <v>144</v>
      </c>
      <c r="Z45" s="210"/>
      <c r="AA45" s="210"/>
      <c r="AB45" s="210"/>
      <c r="AC45" s="210"/>
      <c r="AD45" s="210"/>
      <c r="AE45" s="210"/>
      <c r="AF45" s="210"/>
      <c r="AG45" s="210" t="s">
        <v>145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31.2" outlineLevel="2" x14ac:dyDescent="0.25">
      <c r="A46" s="227"/>
      <c r="B46" s="228"/>
      <c r="C46" s="264" t="s">
        <v>202</v>
      </c>
      <c r="D46" s="253"/>
      <c r="E46" s="253"/>
      <c r="F46" s="253"/>
      <c r="G46" s="253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147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4" t="str">
        <f>C46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46" s="210"/>
      <c r="BC46" s="210"/>
      <c r="BD46" s="210"/>
      <c r="BE46" s="210"/>
      <c r="BF46" s="210"/>
      <c r="BG46" s="210"/>
      <c r="BH46" s="210"/>
    </row>
    <row r="47" spans="1:60" outlineLevel="2" x14ac:dyDescent="0.25">
      <c r="A47" s="227"/>
      <c r="B47" s="228"/>
      <c r="C47" s="265" t="s">
        <v>547</v>
      </c>
      <c r="D47" s="232"/>
      <c r="E47" s="233">
        <v>25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149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0.399999999999999" outlineLevel="1" x14ac:dyDescent="0.25">
      <c r="A48" s="247">
        <v>14</v>
      </c>
      <c r="B48" s="248" t="s">
        <v>204</v>
      </c>
      <c r="C48" s="263" t="s">
        <v>205</v>
      </c>
      <c r="D48" s="249" t="s">
        <v>191</v>
      </c>
      <c r="E48" s="250">
        <v>2</v>
      </c>
      <c r="F48" s="251"/>
      <c r="G48" s="252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1.069E-2</v>
      </c>
      <c r="O48" s="229">
        <f>ROUND(E48*N48,2)</f>
        <v>0.02</v>
      </c>
      <c r="P48" s="229">
        <v>0</v>
      </c>
      <c r="Q48" s="229">
        <f>ROUND(E48*P48,2)</f>
        <v>0</v>
      </c>
      <c r="R48" s="230"/>
      <c r="S48" s="230" t="s">
        <v>141</v>
      </c>
      <c r="T48" s="230" t="s">
        <v>142</v>
      </c>
      <c r="U48" s="230">
        <v>0.90800000000000003</v>
      </c>
      <c r="V48" s="230">
        <f>ROUND(E48*U48,2)</f>
        <v>1.82</v>
      </c>
      <c r="W48" s="230"/>
      <c r="X48" s="230" t="s">
        <v>143</v>
      </c>
      <c r="Y48" s="230" t="s">
        <v>144</v>
      </c>
      <c r="Z48" s="210"/>
      <c r="AA48" s="210"/>
      <c r="AB48" s="210"/>
      <c r="AC48" s="210"/>
      <c r="AD48" s="210"/>
      <c r="AE48" s="210"/>
      <c r="AF48" s="210"/>
      <c r="AG48" s="210" t="s">
        <v>206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31.2" outlineLevel="2" x14ac:dyDescent="0.25">
      <c r="A49" s="227"/>
      <c r="B49" s="228"/>
      <c r="C49" s="264" t="s">
        <v>207</v>
      </c>
      <c r="D49" s="253"/>
      <c r="E49" s="253"/>
      <c r="F49" s="253"/>
      <c r="G49" s="253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54" t="str">
        <f>C49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49" s="210"/>
      <c r="BC49" s="210"/>
      <c r="BD49" s="210"/>
      <c r="BE49" s="210"/>
      <c r="BF49" s="210"/>
      <c r="BG49" s="210"/>
      <c r="BH49" s="210"/>
    </row>
    <row r="50" spans="1:60" outlineLevel="2" x14ac:dyDescent="0.25">
      <c r="A50" s="227"/>
      <c r="B50" s="228"/>
      <c r="C50" s="265" t="s">
        <v>213</v>
      </c>
      <c r="D50" s="232"/>
      <c r="E50" s="233"/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149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5">
      <c r="A51" s="227"/>
      <c r="B51" s="228"/>
      <c r="C51" s="265" t="s">
        <v>548</v>
      </c>
      <c r="D51" s="232"/>
      <c r="E51" s="233">
        <v>2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149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0.399999999999999" outlineLevel="1" x14ac:dyDescent="0.25">
      <c r="A52" s="247">
        <v>15</v>
      </c>
      <c r="B52" s="248" t="s">
        <v>211</v>
      </c>
      <c r="C52" s="263" t="s">
        <v>212</v>
      </c>
      <c r="D52" s="249" t="s">
        <v>191</v>
      </c>
      <c r="E52" s="250">
        <v>2</v>
      </c>
      <c r="F52" s="251"/>
      <c r="G52" s="252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1.269E-2</v>
      </c>
      <c r="O52" s="229">
        <f>ROUND(E52*N52,2)</f>
        <v>0.03</v>
      </c>
      <c r="P52" s="229">
        <v>0</v>
      </c>
      <c r="Q52" s="229">
        <f>ROUND(E52*P52,2)</f>
        <v>0</v>
      </c>
      <c r="R52" s="230"/>
      <c r="S52" s="230" t="s">
        <v>141</v>
      </c>
      <c r="T52" s="230" t="s">
        <v>142</v>
      </c>
      <c r="U52" s="230">
        <v>1.153</v>
      </c>
      <c r="V52" s="230">
        <f>ROUND(E52*U52,2)</f>
        <v>2.31</v>
      </c>
      <c r="W52" s="230"/>
      <c r="X52" s="230" t="s">
        <v>143</v>
      </c>
      <c r="Y52" s="230" t="s">
        <v>144</v>
      </c>
      <c r="Z52" s="210"/>
      <c r="AA52" s="210"/>
      <c r="AB52" s="210"/>
      <c r="AC52" s="210"/>
      <c r="AD52" s="210"/>
      <c r="AE52" s="210"/>
      <c r="AF52" s="210"/>
      <c r="AG52" s="210" t="s">
        <v>206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31.2" outlineLevel="2" x14ac:dyDescent="0.25">
      <c r="A53" s="227"/>
      <c r="B53" s="228"/>
      <c r="C53" s="264" t="s">
        <v>207</v>
      </c>
      <c r="D53" s="253"/>
      <c r="E53" s="253"/>
      <c r="F53" s="253"/>
      <c r="G53" s="253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147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54" t="str">
        <f>C53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53" s="210"/>
      <c r="BC53" s="210"/>
      <c r="BD53" s="210"/>
      <c r="BE53" s="210"/>
      <c r="BF53" s="210"/>
      <c r="BG53" s="210"/>
      <c r="BH53" s="210"/>
    </row>
    <row r="54" spans="1:60" outlineLevel="2" x14ac:dyDescent="0.25">
      <c r="A54" s="227"/>
      <c r="B54" s="228"/>
      <c r="C54" s="265" t="s">
        <v>213</v>
      </c>
      <c r="D54" s="232"/>
      <c r="E54" s="233"/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149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5">
      <c r="A55" s="227"/>
      <c r="B55" s="228"/>
      <c r="C55" s="265" t="s">
        <v>549</v>
      </c>
      <c r="D55" s="232"/>
      <c r="E55" s="233">
        <v>2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149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47">
        <v>16</v>
      </c>
      <c r="B56" s="248" t="s">
        <v>219</v>
      </c>
      <c r="C56" s="263" t="s">
        <v>220</v>
      </c>
      <c r="D56" s="249" t="s">
        <v>221</v>
      </c>
      <c r="E56" s="250">
        <v>37.4</v>
      </c>
      <c r="F56" s="251"/>
      <c r="G56" s="252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141</v>
      </c>
      <c r="T56" s="230" t="s">
        <v>142</v>
      </c>
      <c r="U56" s="230">
        <v>1.548</v>
      </c>
      <c r="V56" s="230">
        <f>ROUND(E56*U56,2)</f>
        <v>57.9</v>
      </c>
      <c r="W56" s="230"/>
      <c r="X56" s="230" t="s">
        <v>143</v>
      </c>
      <c r="Y56" s="230" t="s">
        <v>144</v>
      </c>
      <c r="Z56" s="210"/>
      <c r="AA56" s="210"/>
      <c r="AB56" s="210"/>
      <c r="AC56" s="210"/>
      <c r="AD56" s="210"/>
      <c r="AE56" s="210"/>
      <c r="AF56" s="210"/>
      <c r="AG56" s="210" t="s">
        <v>145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1" outlineLevel="2" x14ac:dyDescent="0.25">
      <c r="A57" s="227"/>
      <c r="B57" s="228"/>
      <c r="C57" s="264" t="s">
        <v>222</v>
      </c>
      <c r="D57" s="253"/>
      <c r="E57" s="253"/>
      <c r="F57" s="253"/>
      <c r="G57" s="253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147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54" t="str">
        <f>C57</f>
        <v>příplatek k cenám vykopávek za ztížení vykopávky v blízkosti podzemního vedení nebo výbušnin v horninách jakékoliv třídy,</v>
      </c>
      <c r="BB57" s="210"/>
      <c r="BC57" s="210"/>
      <c r="BD57" s="210"/>
      <c r="BE57" s="210"/>
      <c r="BF57" s="210"/>
      <c r="BG57" s="210"/>
      <c r="BH57" s="210"/>
    </row>
    <row r="58" spans="1:60" outlineLevel="2" x14ac:dyDescent="0.25">
      <c r="A58" s="227"/>
      <c r="B58" s="228"/>
      <c r="C58" s="265" t="s">
        <v>213</v>
      </c>
      <c r="D58" s="232"/>
      <c r="E58" s="233"/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149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27"/>
      <c r="B59" s="228"/>
      <c r="C59" s="265" t="s">
        <v>550</v>
      </c>
      <c r="D59" s="232"/>
      <c r="E59" s="233">
        <v>6.6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149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27"/>
      <c r="B60" s="228"/>
      <c r="C60" s="265" t="s">
        <v>551</v>
      </c>
      <c r="D60" s="232"/>
      <c r="E60" s="233">
        <v>4.4000000000000004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149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5">
      <c r="A61" s="227"/>
      <c r="B61" s="228"/>
      <c r="C61" s="265" t="s">
        <v>552</v>
      </c>
      <c r="D61" s="232"/>
      <c r="E61" s="233">
        <v>26.4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149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0.399999999999999" outlineLevel="1" x14ac:dyDescent="0.25">
      <c r="A62" s="247">
        <v>17</v>
      </c>
      <c r="B62" s="248" t="s">
        <v>553</v>
      </c>
      <c r="C62" s="263" t="s">
        <v>554</v>
      </c>
      <c r="D62" s="249" t="s">
        <v>221</v>
      </c>
      <c r="E62" s="250">
        <v>64.510000000000005</v>
      </c>
      <c r="F62" s="251"/>
      <c r="G62" s="252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141</v>
      </c>
      <c r="T62" s="230" t="s">
        <v>142</v>
      </c>
      <c r="U62" s="230">
        <v>0.126</v>
      </c>
      <c r="V62" s="230">
        <f>ROUND(E62*U62,2)</f>
        <v>8.1300000000000008</v>
      </c>
      <c r="W62" s="230"/>
      <c r="X62" s="230" t="s">
        <v>143</v>
      </c>
      <c r="Y62" s="230" t="s">
        <v>144</v>
      </c>
      <c r="Z62" s="210"/>
      <c r="AA62" s="210"/>
      <c r="AB62" s="210"/>
      <c r="AC62" s="210"/>
      <c r="AD62" s="210"/>
      <c r="AE62" s="210"/>
      <c r="AF62" s="210"/>
      <c r="AG62" s="210" t="s">
        <v>145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31.2" outlineLevel="2" x14ac:dyDescent="0.25">
      <c r="A63" s="227"/>
      <c r="B63" s="228"/>
      <c r="C63" s="264" t="s">
        <v>231</v>
      </c>
      <c r="D63" s="253"/>
      <c r="E63" s="253"/>
      <c r="F63" s="253"/>
      <c r="G63" s="253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147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54" t="str">
        <f>C63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63" s="210"/>
      <c r="BC63" s="210"/>
      <c r="BD63" s="210"/>
      <c r="BE63" s="210"/>
      <c r="BF63" s="210"/>
      <c r="BG63" s="210"/>
      <c r="BH63" s="210"/>
    </row>
    <row r="64" spans="1:60" outlineLevel="2" x14ac:dyDescent="0.25">
      <c r="A64" s="227"/>
      <c r="B64" s="228"/>
      <c r="C64" s="266" t="s">
        <v>232</v>
      </c>
      <c r="D64" s="234"/>
      <c r="E64" s="235"/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149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5">
      <c r="A65" s="227"/>
      <c r="B65" s="228"/>
      <c r="C65" s="267" t="s">
        <v>555</v>
      </c>
      <c r="D65" s="234"/>
      <c r="E65" s="235"/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149</v>
      </c>
      <c r="AH65" s="210">
        <v>2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0.399999999999999" outlineLevel="3" x14ac:dyDescent="0.25">
      <c r="A66" s="227"/>
      <c r="B66" s="228"/>
      <c r="C66" s="267" t="s">
        <v>556</v>
      </c>
      <c r="D66" s="234"/>
      <c r="E66" s="235">
        <v>68.930000000000007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149</v>
      </c>
      <c r="AH66" s="210">
        <v>2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5">
      <c r="A67" s="227"/>
      <c r="B67" s="228"/>
      <c r="C67" s="267" t="s">
        <v>557</v>
      </c>
      <c r="D67" s="234"/>
      <c r="E67" s="235"/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149</v>
      </c>
      <c r="AH67" s="210">
        <v>2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0.399999999999999" outlineLevel="3" x14ac:dyDescent="0.25">
      <c r="A68" s="227"/>
      <c r="B68" s="228"/>
      <c r="C68" s="267" t="s">
        <v>558</v>
      </c>
      <c r="D68" s="234"/>
      <c r="E68" s="235">
        <v>159.38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149</v>
      </c>
      <c r="AH68" s="210">
        <v>2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5">
      <c r="A69" s="227"/>
      <c r="B69" s="228"/>
      <c r="C69" s="267" t="s">
        <v>559</v>
      </c>
      <c r="D69" s="234"/>
      <c r="E69" s="235"/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149</v>
      </c>
      <c r="AH69" s="210">
        <v>2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5">
      <c r="A70" s="227"/>
      <c r="B70" s="228"/>
      <c r="C70" s="267" t="s">
        <v>560</v>
      </c>
      <c r="D70" s="234"/>
      <c r="E70" s="235">
        <v>94.24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149</v>
      </c>
      <c r="AH70" s="210">
        <v>2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5">
      <c r="A71" s="227"/>
      <c r="B71" s="228"/>
      <c r="C71" s="266" t="s">
        <v>263</v>
      </c>
      <c r="D71" s="234"/>
      <c r="E71" s="235"/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5">
      <c r="A72" s="227"/>
      <c r="B72" s="228"/>
      <c r="C72" s="265" t="s">
        <v>561</v>
      </c>
      <c r="D72" s="232"/>
      <c r="E72" s="233">
        <v>64.510000000000005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149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0.399999999999999" outlineLevel="1" x14ac:dyDescent="0.25">
      <c r="A73" s="247">
        <v>18</v>
      </c>
      <c r="B73" s="248" t="s">
        <v>562</v>
      </c>
      <c r="C73" s="263" t="s">
        <v>563</v>
      </c>
      <c r="D73" s="249" t="s">
        <v>221</v>
      </c>
      <c r="E73" s="250">
        <v>193.53</v>
      </c>
      <c r="F73" s="251"/>
      <c r="G73" s="252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0</v>
      </c>
      <c r="O73" s="229">
        <f>ROUND(E73*N73,2)</f>
        <v>0</v>
      </c>
      <c r="P73" s="229">
        <v>0</v>
      </c>
      <c r="Q73" s="229">
        <f>ROUND(E73*P73,2)</f>
        <v>0</v>
      </c>
      <c r="R73" s="230"/>
      <c r="S73" s="230" t="s">
        <v>141</v>
      </c>
      <c r="T73" s="230" t="s">
        <v>142</v>
      </c>
      <c r="U73" s="230">
        <v>0.156</v>
      </c>
      <c r="V73" s="230">
        <f>ROUND(E73*U73,2)</f>
        <v>30.19</v>
      </c>
      <c r="W73" s="230"/>
      <c r="X73" s="230" t="s">
        <v>143</v>
      </c>
      <c r="Y73" s="230" t="s">
        <v>144</v>
      </c>
      <c r="Z73" s="210"/>
      <c r="AA73" s="210"/>
      <c r="AB73" s="210"/>
      <c r="AC73" s="210"/>
      <c r="AD73" s="210"/>
      <c r="AE73" s="210"/>
      <c r="AF73" s="210"/>
      <c r="AG73" s="210" t="s">
        <v>145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31.2" outlineLevel="2" x14ac:dyDescent="0.25">
      <c r="A74" s="227"/>
      <c r="B74" s="228"/>
      <c r="C74" s="264" t="s">
        <v>231</v>
      </c>
      <c r="D74" s="253"/>
      <c r="E74" s="253"/>
      <c r="F74" s="253"/>
      <c r="G74" s="253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147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54" t="str">
        <f>C74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74" s="210"/>
      <c r="BC74" s="210"/>
      <c r="BD74" s="210"/>
      <c r="BE74" s="210"/>
      <c r="BF74" s="210"/>
      <c r="BG74" s="210"/>
      <c r="BH74" s="210"/>
    </row>
    <row r="75" spans="1:60" outlineLevel="2" x14ac:dyDescent="0.25">
      <c r="A75" s="227"/>
      <c r="B75" s="228"/>
      <c r="C75" s="266" t="s">
        <v>232</v>
      </c>
      <c r="D75" s="234"/>
      <c r="E75" s="235"/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149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5">
      <c r="A76" s="227"/>
      <c r="B76" s="228"/>
      <c r="C76" s="267" t="s">
        <v>555</v>
      </c>
      <c r="D76" s="234"/>
      <c r="E76" s="235"/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149</v>
      </c>
      <c r="AH76" s="210">
        <v>2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0.399999999999999" outlineLevel="3" x14ac:dyDescent="0.25">
      <c r="A77" s="227"/>
      <c r="B77" s="228"/>
      <c r="C77" s="267" t="s">
        <v>556</v>
      </c>
      <c r="D77" s="234"/>
      <c r="E77" s="235">
        <v>68.930000000000007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149</v>
      </c>
      <c r="AH77" s="210">
        <v>2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5">
      <c r="A78" s="227"/>
      <c r="B78" s="228"/>
      <c r="C78" s="267" t="s">
        <v>557</v>
      </c>
      <c r="D78" s="234"/>
      <c r="E78" s="235"/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149</v>
      </c>
      <c r="AH78" s="210">
        <v>2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0.399999999999999" outlineLevel="3" x14ac:dyDescent="0.25">
      <c r="A79" s="227"/>
      <c r="B79" s="228"/>
      <c r="C79" s="267" t="s">
        <v>558</v>
      </c>
      <c r="D79" s="234"/>
      <c r="E79" s="235">
        <v>159.38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149</v>
      </c>
      <c r="AH79" s="210">
        <v>2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5">
      <c r="A80" s="227"/>
      <c r="B80" s="228"/>
      <c r="C80" s="267" t="s">
        <v>559</v>
      </c>
      <c r="D80" s="234"/>
      <c r="E80" s="235"/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149</v>
      </c>
      <c r="AH80" s="210">
        <v>2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5">
      <c r="A81" s="227"/>
      <c r="B81" s="228"/>
      <c r="C81" s="267" t="s">
        <v>560</v>
      </c>
      <c r="D81" s="234"/>
      <c r="E81" s="235">
        <v>94.24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149</v>
      </c>
      <c r="AH81" s="210">
        <v>2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5">
      <c r="A82" s="227"/>
      <c r="B82" s="228"/>
      <c r="C82" s="266" t="s">
        <v>263</v>
      </c>
      <c r="D82" s="234"/>
      <c r="E82" s="235"/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149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3" x14ac:dyDescent="0.25">
      <c r="A83" s="227"/>
      <c r="B83" s="228"/>
      <c r="C83" s="265" t="s">
        <v>564</v>
      </c>
      <c r="D83" s="232"/>
      <c r="E83" s="233">
        <v>193.53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149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0.399999999999999" outlineLevel="1" x14ac:dyDescent="0.25">
      <c r="A84" s="247">
        <v>19</v>
      </c>
      <c r="B84" s="248" t="s">
        <v>565</v>
      </c>
      <c r="C84" s="263" t="s">
        <v>566</v>
      </c>
      <c r="D84" s="249" t="s">
        <v>221</v>
      </c>
      <c r="E84" s="250">
        <v>64.510000000000005</v>
      </c>
      <c r="F84" s="251"/>
      <c r="G84" s="252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0</v>
      </c>
      <c r="O84" s="229">
        <f>ROUND(E84*N84,2)</f>
        <v>0</v>
      </c>
      <c r="P84" s="229">
        <v>0</v>
      </c>
      <c r="Q84" s="229">
        <f>ROUND(E84*P84,2)</f>
        <v>0</v>
      </c>
      <c r="R84" s="230"/>
      <c r="S84" s="230" t="s">
        <v>141</v>
      </c>
      <c r="T84" s="230" t="s">
        <v>142</v>
      </c>
      <c r="U84" s="230">
        <v>0.29099999999999998</v>
      </c>
      <c r="V84" s="230">
        <f>ROUND(E84*U84,2)</f>
        <v>18.77</v>
      </c>
      <c r="W84" s="230"/>
      <c r="X84" s="230" t="s">
        <v>143</v>
      </c>
      <c r="Y84" s="230" t="s">
        <v>144</v>
      </c>
      <c r="Z84" s="210"/>
      <c r="AA84" s="210"/>
      <c r="AB84" s="210"/>
      <c r="AC84" s="210"/>
      <c r="AD84" s="210"/>
      <c r="AE84" s="210"/>
      <c r="AF84" s="210"/>
      <c r="AG84" s="210" t="s">
        <v>145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31.2" outlineLevel="2" x14ac:dyDescent="0.25">
      <c r="A85" s="227"/>
      <c r="B85" s="228"/>
      <c r="C85" s="264" t="s">
        <v>231</v>
      </c>
      <c r="D85" s="253"/>
      <c r="E85" s="253"/>
      <c r="F85" s="253"/>
      <c r="G85" s="253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147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54" t="str">
        <f>C85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85" s="210"/>
      <c r="BC85" s="210"/>
      <c r="BD85" s="210"/>
      <c r="BE85" s="210"/>
      <c r="BF85" s="210"/>
      <c r="BG85" s="210"/>
      <c r="BH85" s="210"/>
    </row>
    <row r="86" spans="1:60" outlineLevel="2" x14ac:dyDescent="0.25">
      <c r="A86" s="227"/>
      <c r="B86" s="228"/>
      <c r="C86" s="266" t="s">
        <v>232</v>
      </c>
      <c r="D86" s="234"/>
      <c r="E86" s="235"/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149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5">
      <c r="A87" s="227"/>
      <c r="B87" s="228"/>
      <c r="C87" s="267" t="s">
        <v>555</v>
      </c>
      <c r="D87" s="234"/>
      <c r="E87" s="235"/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149</v>
      </c>
      <c r="AH87" s="210">
        <v>2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ht="20.399999999999999" outlineLevel="3" x14ac:dyDescent="0.25">
      <c r="A88" s="227"/>
      <c r="B88" s="228"/>
      <c r="C88" s="267" t="s">
        <v>556</v>
      </c>
      <c r="D88" s="234"/>
      <c r="E88" s="235">
        <v>68.930000000000007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149</v>
      </c>
      <c r="AH88" s="210">
        <v>2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5">
      <c r="A89" s="227"/>
      <c r="B89" s="228"/>
      <c r="C89" s="267" t="s">
        <v>557</v>
      </c>
      <c r="D89" s="234"/>
      <c r="E89" s="235"/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149</v>
      </c>
      <c r="AH89" s="210">
        <v>2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0.399999999999999" outlineLevel="3" x14ac:dyDescent="0.25">
      <c r="A90" s="227"/>
      <c r="B90" s="228"/>
      <c r="C90" s="267" t="s">
        <v>558</v>
      </c>
      <c r="D90" s="234"/>
      <c r="E90" s="235">
        <v>159.38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149</v>
      </c>
      <c r="AH90" s="210">
        <v>2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5">
      <c r="A91" s="227"/>
      <c r="B91" s="228"/>
      <c r="C91" s="267" t="s">
        <v>559</v>
      </c>
      <c r="D91" s="234"/>
      <c r="E91" s="235"/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149</v>
      </c>
      <c r="AH91" s="210">
        <v>2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5">
      <c r="A92" s="227"/>
      <c r="B92" s="228"/>
      <c r="C92" s="267" t="s">
        <v>560</v>
      </c>
      <c r="D92" s="234"/>
      <c r="E92" s="235">
        <v>94.24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149</v>
      </c>
      <c r="AH92" s="210">
        <v>2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5">
      <c r="A93" s="227"/>
      <c r="B93" s="228"/>
      <c r="C93" s="266" t="s">
        <v>263</v>
      </c>
      <c r="D93" s="234"/>
      <c r="E93" s="235"/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149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5">
      <c r="A94" s="227"/>
      <c r="B94" s="228"/>
      <c r="C94" s="265" t="s">
        <v>561</v>
      </c>
      <c r="D94" s="232"/>
      <c r="E94" s="233">
        <v>64.510000000000005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149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0.399999999999999" outlineLevel="1" x14ac:dyDescent="0.25">
      <c r="A95" s="247">
        <v>20</v>
      </c>
      <c r="B95" s="248" t="s">
        <v>270</v>
      </c>
      <c r="C95" s="263" t="s">
        <v>271</v>
      </c>
      <c r="D95" s="249" t="s">
        <v>140</v>
      </c>
      <c r="E95" s="250">
        <v>647.34</v>
      </c>
      <c r="F95" s="251"/>
      <c r="G95" s="252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8.4999999999999995E-4</v>
      </c>
      <c r="O95" s="229">
        <f>ROUND(E95*N95,2)</f>
        <v>0.55000000000000004</v>
      </c>
      <c r="P95" s="229">
        <v>0</v>
      </c>
      <c r="Q95" s="229">
        <f>ROUND(E95*P95,2)</f>
        <v>0</v>
      </c>
      <c r="R95" s="230"/>
      <c r="S95" s="230" t="s">
        <v>141</v>
      </c>
      <c r="T95" s="230" t="s">
        <v>142</v>
      </c>
      <c r="U95" s="230">
        <v>0.47899999999999998</v>
      </c>
      <c r="V95" s="230">
        <f>ROUND(E95*U95,2)</f>
        <v>310.08</v>
      </c>
      <c r="W95" s="230"/>
      <c r="X95" s="230" t="s">
        <v>143</v>
      </c>
      <c r="Y95" s="230" t="s">
        <v>144</v>
      </c>
      <c r="Z95" s="210"/>
      <c r="AA95" s="210"/>
      <c r="AB95" s="210"/>
      <c r="AC95" s="210"/>
      <c r="AD95" s="210"/>
      <c r="AE95" s="210"/>
      <c r="AF95" s="210"/>
      <c r="AG95" s="210" t="s">
        <v>145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5">
      <c r="A96" s="227"/>
      <c r="B96" s="228"/>
      <c r="C96" s="264" t="s">
        <v>272</v>
      </c>
      <c r="D96" s="253"/>
      <c r="E96" s="253"/>
      <c r="F96" s="253"/>
      <c r="G96" s="253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147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5">
      <c r="A97" s="227"/>
      <c r="B97" s="228"/>
      <c r="C97" s="265" t="s">
        <v>567</v>
      </c>
      <c r="D97" s="232"/>
      <c r="E97" s="233"/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149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5">
      <c r="A98" s="227"/>
      <c r="B98" s="228"/>
      <c r="C98" s="265" t="s">
        <v>568</v>
      </c>
      <c r="D98" s="232"/>
      <c r="E98" s="233">
        <v>111.06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149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5">
      <c r="A99" s="227"/>
      <c r="B99" s="228"/>
      <c r="C99" s="265" t="s">
        <v>569</v>
      </c>
      <c r="D99" s="232"/>
      <c r="E99" s="233"/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149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5">
      <c r="A100" s="227"/>
      <c r="B100" s="228"/>
      <c r="C100" s="265" t="s">
        <v>570</v>
      </c>
      <c r="D100" s="232"/>
      <c r="E100" s="233">
        <v>330.28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149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5">
      <c r="A101" s="227"/>
      <c r="B101" s="228"/>
      <c r="C101" s="265" t="s">
        <v>571</v>
      </c>
      <c r="D101" s="232"/>
      <c r="E101" s="233"/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149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5">
      <c r="A102" s="227"/>
      <c r="B102" s="228"/>
      <c r="C102" s="265" t="s">
        <v>572</v>
      </c>
      <c r="D102" s="232"/>
      <c r="E102" s="233">
        <v>206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149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0.399999999999999" outlineLevel="1" x14ac:dyDescent="0.25">
      <c r="A103" s="247">
        <v>21</v>
      </c>
      <c r="B103" s="248" t="s">
        <v>303</v>
      </c>
      <c r="C103" s="263" t="s">
        <v>304</v>
      </c>
      <c r="D103" s="249" t="s">
        <v>140</v>
      </c>
      <c r="E103" s="250">
        <v>647.34</v>
      </c>
      <c r="F103" s="251"/>
      <c r="G103" s="252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0</v>
      </c>
      <c r="O103" s="229">
        <f>ROUND(E103*N103,2)</f>
        <v>0</v>
      </c>
      <c r="P103" s="229">
        <v>0</v>
      </c>
      <c r="Q103" s="229">
        <f>ROUND(E103*P103,2)</f>
        <v>0</v>
      </c>
      <c r="R103" s="230"/>
      <c r="S103" s="230" t="s">
        <v>141</v>
      </c>
      <c r="T103" s="230" t="s">
        <v>142</v>
      </c>
      <c r="U103" s="230">
        <v>0.32700000000000001</v>
      </c>
      <c r="V103" s="230">
        <f>ROUND(E103*U103,2)</f>
        <v>211.68</v>
      </c>
      <c r="W103" s="230"/>
      <c r="X103" s="230" t="s">
        <v>143</v>
      </c>
      <c r="Y103" s="230" t="s">
        <v>144</v>
      </c>
      <c r="Z103" s="210"/>
      <c r="AA103" s="210"/>
      <c r="AB103" s="210"/>
      <c r="AC103" s="210"/>
      <c r="AD103" s="210"/>
      <c r="AE103" s="210"/>
      <c r="AF103" s="210"/>
      <c r="AG103" s="210" t="s">
        <v>145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5">
      <c r="A104" s="227"/>
      <c r="B104" s="228"/>
      <c r="C104" s="264" t="s">
        <v>305</v>
      </c>
      <c r="D104" s="253"/>
      <c r="E104" s="253"/>
      <c r="F104" s="253"/>
      <c r="G104" s="253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147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20.399999999999999" outlineLevel="1" x14ac:dyDescent="0.25">
      <c r="A105" s="247">
        <v>22</v>
      </c>
      <c r="B105" s="248" t="s">
        <v>306</v>
      </c>
      <c r="C105" s="263" t="s">
        <v>307</v>
      </c>
      <c r="D105" s="249" t="s">
        <v>221</v>
      </c>
      <c r="E105" s="250">
        <v>177.4025</v>
      </c>
      <c r="F105" s="251"/>
      <c r="G105" s="252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0</v>
      </c>
      <c r="O105" s="229">
        <f>ROUND(E105*N105,2)</f>
        <v>0</v>
      </c>
      <c r="P105" s="229">
        <v>0</v>
      </c>
      <c r="Q105" s="229">
        <f>ROUND(E105*P105,2)</f>
        <v>0</v>
      </c>
      <c r="R105" s="230"/>
      <c r="S105" s="230" t="s">
        <v>141</v>
      </c>
      <c r="T105" s="230" t="s">
        <v>142</v>
      </c>
      <c r="U105" s="230">
        <v>0.51900000000000002</v>
      </c>
      <c r="V105" s="230">
        <f>ROUND(E105*U105,2)</f>
        <v>92.07</v>
      </c>
      <c r="W105" s="230"/>
      <c r="X105" s="230" t="s">
        <v>143</v>
      </c>
      <c r="Y105" s="230" t="s">
        <v>144</v>
      </c>
      <c r="Z105" s="210"/>
      <c r="AA105" s="210"/>
      <c r="AB105" s="210"/>
      <c r="AC105" s="210"/>
      <c r="AD105" s="210"/>
      <c r="AE105" s="210"/>
      <c r="AF105" s="210"/>
      <c r="AG105" s="210" t="s">
        <v>145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1" outlineLevel="2" x14ac:dyDescent="0.25">
      <c r="A106" s="227"/>
      <c r="B106" s="228"/>
      <c r="C106" s="264" t="s">
        <v>308</v>
      </c>
      <c r="D106" s="253"/>
      <c r="E106" s="253"/>
      <c r="F106" s="253"/>
      <c r="G106" s="253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147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54" t="str">
        <f>C106</f>
        <v>bez naložení do dopravní nádoby, ale s vyprázdněním dopravní nádoby na hromadu nebo na dopravní prostředek,</v>
      </c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5">
      <c r="A107" s="227"/>
      <c r="B107" s="228"/>
      <c r="C107" s="265" t="s">
        <v>573</v>
      </c>
      <c r="D107" s="232"/>
      <c r="E107" s="233">
        <v>177.4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149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0.399999999999999" outlineLevel="1" x14ac:dyDescent="0.25">
      <c r="A108" s="247">
        <v>23</v>
      </c>
      <c r="B108" s="248" t="s">
        <v>310</v>
      </c>
      <c r="C108" s="263" t="s">
        <v>311</v>
      </c>
      <c r="D108" s="249" t="s">
        <v>221</v>
      </c>
      <c r="E108" s="250">
        <v>322.55</v>
      </c>
      <c r="F108" s="251"/>
      <c r="G108" s="252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0</v>
      </c>
      <c r="O108" s="229">
        <f>ROUND(E108*N108,2)</f>
        <v>0</v>
      </c>
      <c r="P108" s="229">
        <v>0</v>
      </c>
      <c r="Q108" s="229">
        <f>ROUND(E108*P108,2)</f>
        <v>0</v>
      </c>
      <c r="R108" s="230"/>
      <c r="S108" s="230" t="s">
        <v>141</v>
      </c>
      <c r="T108" s="230" t="s">
        <v>142</v>
      </c>
      <c r="U108" s="230">
        <v>1.0999999999999999E-2</v>
      </c>
      <c r="V108" s="230">
        <f>ROUND(E108*U108,2)</f>
        <v>3.55</v>
      </c>
      <c r="W108" s="230"/>
      <c r="X108" s="230" t="s">
        <v>143</v>
      </c>
      <c r="Y108" s="230" t="s">
        <v>144</v>
      </c>
      <c r="Z108" s="210"/>
      <c r="AA108" s="210"/>
      <c r="AB108" s="210"/>
      <c r="AC108" s="210"/>
      <c r="AD108" s="210"/>
      <c r="AE108" s="210"/>
      <c r="AF108" s="210"/>
      <c r="AG108" s="210" t="s">
        <v>145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5">
      <c r="A109" s="227"/>
      <c r="B109" s="228"/>
      <c r="C109" s="264" t="s">
        <v>312</v>
      </c>
      <c r="D109" s="253"/>
      <c r="E109" s="253"/>
      <c r="F109" s="253"/>
      <c r="G109" s="253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147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5">
      <c r="A110" s="227"/>
      <c r="B110" s="228"/>
      <c r="C110" s="265" t="s">
        <v>574</v>
      </c>
      <c r="D110" s="232"/>
      <c r="E110" s="233">
        <v>322.55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149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30.6" outlineLevel="1" x14ac:dyDescent="0.25">
      <c r="A111" s="247">
        <v>24</v>
      </c>
      <c r="B111" s="248" t="s">
        <v>314</v>
      </c>
      <c r="C111" s="263" t="s">
        <v>315</v>
      </c>
      <c r="D111" s="249" t="s">
        <v>221</v>
      </c>
      <c r="E111" s="250">
        <v>6451</v>
      </c>
      <c r="F111" s="251"/>
      <c r="G111" s="252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0</v>
      </c>
      <c r="O111" s="229">
        <f>ROUND(E111*N111,2)</f>
        <v>0</v>
      </c>
      <c r="P111" s="229">
        <v>0</v>
      </c>
      <c r="Q111" s="229">
        <f>ROUND(E111*P111,2)</f>
        <v>0</v>
      </c>
      <c r="R111" s="230"/>
      <c r="S111" s="230" t="s">
        <v>141</v>
      </c>
      <c r="T111" s="230" t="s">
        <v>142</v>
      </c>
      <c r="U111" s="230">
        <v>0</v>
      </c>
      <c r="V111" s="230">
        <f>ROUND(E111*U111,2)</f>
        <v>0</v>
      </c>
      <c r="W111" s="230"/>
      <c r="X111" s="230" t="s">
        <v>143</v>
      </c>
      <c r="Y111" s="230" t="s">
        <v>144</v>
      </c>
      <c r="Z111" s="210"/>
      <c r="AA111" s="210"/>
      <c r="AB111" s="210"/>
      <c r="AC111" s="210"/>
      <c r="AD111" s="210"/>
      <c r="AE111" s="210"/>
      <c r="AF111" s="210"/>
      <c r="AG111" s="210" t="s">
        <v>145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5">
      <c r="A112" s="227"/>
      <c r="B112" s="228"/>
      <c r="C112" s="264" t="s">
        <v>312</v>
      </c>
      <c r="D112" s="253"/>
      <c r="E112" s="253"/>
      <c r="F112" s="253"/>
      <c r="G112" s="253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147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25">
      <c r="A113" s="227"/>
      <c r="B113" s="228"/>
      <c r="C113" s="265" t="s">
        <v>575</v>
      </c>
      <c r="D113" s="232"/>
      <c r="E113" s="233">
        <v>6451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149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0.399999999999999" outlineLevel="1" x14ac:dyDescent="0.25">
      <c r="A114" s="255">
        <v>25</v>
      </c>
      <c r="B114" s="256" t="s">
        <v>317</v>
      </c>
      <c r="C114" s="268" t="s">
        <v>318</v>
      </c>
      <c r="D114" s="257" t="s">
        <v>221</v>
      </c>
      <c r="E114" s="258">
        <v>322.55</v>
      </c>
      <c r="F114" s="259"/>
      <c r="G114" s="260">
        <f>ROUND(E114*F114,2)</f>
        <v>0</v>
      </c>
      <c r="H114" s="231"/>
      <c r="I114" s="230">
        <f>ROUND(E114*H114,2)</f>
        <v>0</v>
      </c>
      <c r="J114" s="231"/>
      <c r="K114" s="230">
        <f>ROUND(E114*J114,2)</f>
        <v>0</v>
      </c>
      <c r="L114" s="230">
        <v>21</v>
      </c>
      <c r="M114" s="230">
        <f>G114*(1+L114/100)</f>
        <v>0</v>
      </c>
      <c r="N114" s="229">
        <v>0</v>
      </c>
      <c r="O114" s="229">
        <f>ROUND(E114*N114,2)</f>
        <v>0</v>
      </c>
      <c r="P114" s="229">
        <v>0</v>
      </c>
      <c r="Q114" s="229">
        <f>ROUND(E114*P114,2)</f>
        <v>0</v>
      </c>
      <c r="R114" s="230"/>
      <c r="S114" s="230" t="s">
        <v>141</v>
      </c>
      <c r="T114" s="230" t="s">
        <v>142</v>
      </c>
      <c r="U114" s="230">
        <v>8.9999999999999993E-3</v>
      </c>
      <c r="V114" s="230">
        <f>ROUND(E114*U114,2)</f>
        <v>2.9</v>
      </c>
      <c r="W114" s="230"/>
      <c r="X114" s="230" t="s">
        <v>143</v>
      </c>
      <c r="Y114" s="230" t="s">
        <v>144</v>
      </c>
      <c r="Z114" s="210"/>
      <c r="AA114" s="210"/>
      <c r="AB114" s="210"/>
      <c r="AC114" s="210"/>
      <c r="AD114" s="210"/>
      <c r="AE114" s="210"/>
      <c r="AF114" s="210"/>
      <c r="AG114" s="210" t="s">
        <v>145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20.399999999999999" outlineLevel="1" x14ac:dyDescent="0.25">
      <c r="A115" s="247">
        <v>26</v>
      </c>
      <c r="B115" s="248" t="s">
        <v>319</v>
      </c>
      <c r="C115" s="263" t="s">
        <v>320</v>
      </c>
      <c r="D115" s="249" t="s">
        <v>221</v>
      </c>
      <c r="E115" s="250">
        <v>262.70835</v>
      </c>
      <c r="F115" s="251"/>
      <c r="G115" s="252">
        <f>ROUND(E115*F115,2)</f>
        <v>0</v>
      </c>
      <c r="H115" s="231"/>
      <c r="I115" s="230">
        <f>ROUND(E115*H115,2)</f>
        <v>0</v>
      </c>
      <c r="J115" s="231"/>
      <c r="K115" s="230">
        <f>ROUND(E115*J115,2)</f>
        <v>0</v>
      </c>
      <c r="L115" s="230">
        <v>21</v>
      </c>
      <c r="M115" s="230">
        <f>G115*(1+L115/100)</f>
        <v>0</v>
      </c>
      <c r="N115" s="229">
        <v>0</v>
      </c>
      <c r="O115" s="229">
        <f>ROUND(E115*N115,2)</f>
        <v>0</v>
      </c>
      <c r="P115" s="229">
        <v>0</v>
      </c>
      <c r="Q115" s="229">
        <f>ROUND(E115*P115,2)</f>
        <v>0</v>
      </c>
      <c r="R115" s="230"/>
      <c r="S115" s="230" t="s">
        <v>141</v>
      </c>
      <c r="T115" s="230" t="s">
        <v>142</v>
      </c>
      <c r="U115" s="230">
        <v>0.20200000000000001</v>
      </c>
      <c r="V115" s="230">
        <f>ROUND(E115*U115,2)</f>
        <v>53.07</v>
      </c>
      <c r="W115" s="230"/>
      <c r="X115" s="230" t="s">
        <v>143</v>
      </c>
      <c r="Y115" s="230" t="s">
        <v>144</v>
      </c>
      <c r="Z115" s="210"/>
      <c r="AA115" s="210"/>
      <c r="AB115" s="210"/>
      <c r="AC115" s="210"/>
      <c r="AD115" s="210"/>
      <c r="AE115" s="210"/>
      <c r="AF115" s="210"/>
      <c r="AG115" s="210" t="s">
        <v>145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5">
      <c r="A116" s="227"/>
      <c r="B116" s="228"/>
      <c r="C116" s="264" t="s">
        <v>321</v>
      </c>
      <c r="D116" s="253"/>
      <c r="E116" s="253"/>
      <c r="F116" s="253"/>
      <c r="G116" s="253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147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25">
      <c r="A117" s="227"/>
      <c r="B117" s="228"/>
      <c r="C117" s="265" t="s">
        <v>576</v>
      </c>
      <c r="D117" s="232"/>
      <c r="E117" s="233">
        <v>322.55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149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5">
      <c r="A118" s="227"/>
      <c r="B118" s="228"/>
      <c r="C118" s="265" t="s">
        <v>324</v>
      </c>
      <c r="D118" s="232"/>
      <c r="E118" s="233"/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149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5">
      <c r="A119" s="227"/>
      <c r="B119" s="228"/>
      <c r="C119" s="265" t="s">
        <v>577</v>
      </c>
      <c r="D119" s="232"/>
      <c r="E119" s="233">
        <v>-99.33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149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5">
      <c r="A120" s="227"/>
      <c r="B120" s="228"/>
      <c r="C120" s="265" t="s">
        <v>578</v>
      </c>
      <c r="D120" s="232"/>
      <c r="E120" s="233">
        <v>-1.69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149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5">
      <c r="A121" s="227"/>
      <c r="B121" s="228"/>
      <c r="C121" s="265" t="s">
        <v>579</v>
      </c>
      <c r="D121" s="232"/>
      <c r="E121" s="233">
        <v>-11.92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149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5">
      <c r="A122" s="227"/>
      <c r="B122" s="228"/>
      <c r="C122" s="265" t="s">
        <v>580</v>
      </c>
      <c r="D122" s="232"/>
      <c r="E122" s="233"/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149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5">
      <c r="A123" s="227"/>
      <c r="B123" s="228"/>
      <c r="C123" s="265" t="s">
        <v>581</v>
      </c>
      <c r="D123" s="232"/>
      <c r="E123" s="233">
        <v>5.68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149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25">
      <c r="A124" s="227"/>
      <c r="B124" s="228"/>
      <c r="C124" s="265" t="s">
        <v>582</v>
      </c>
      <c r="D124" s="232"/>
      <c r="E124" s="233">
        <v>25.43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149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5">
      <c r="A125" s="227"/>
      <c r="B125" s="228"/>
      <c r="C125" s="265" t="s">
        <v>583</v>
      </c>
      <c r="D125" s="232"/>
      <c r="E125" s="233">
        <v>22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149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0.399999999999999" outlineLevel="1" x14ac:dyDescent="0.25">
      <c r="A126" s="247">
        <v>27</v>
      </c>
      <c r="B126" s="248" t="s">
        <v>341</v>
      </c>
      <c r="C126" s="263" t="s">
        <v>342</v>
      </c>
      <c r="D126" s="249" t="s">
        <v>221</v>
      </c>
      <c r="E126" s="250">
        <v>85.14</v>
      </c>
      <c r="F126" s="251"/>
      <c r="G126" s="252">
        <f>ROUND(E126*F126,2)</f>
        <v>0</v>
      </c>
      <c r="H126" s="231"/>
      <c r="I126" s="230">
        <f>ROUND(E126*H126,2)</f>
        <v>0</v>
      </c>
      <c r="J126" s="231"/>
      <c r="K126" s="230">
        <f>ROUND(E126*J126,2)</f>
        <v>0</v>
      </c>
      <c r="L126" s="230">
        <v>21</v>
      </c>
      <c r="M126" s="230">
        <f>G126*(1+L126/100)</f>
        <v>0</v>
      </c>
      <c r="N126" s="229">
        <v>1.7</v>
      </c>
      <c r="O126" s="229">
        <f>ROUND(E126*N126,2)</f>
        <v>144.74</v>
      </c>
      <c r="P126" s="229">
        <v>0</v>
      </c>
      <c r="Q126" s="229">
        <f>ROUND(E126*P126,2)</f>
        <v>0</v>
      </c>
      <c r="R126" s="230"/>
      <c r="S126" s="230" t="s">
        <v>141</v>
      </c>
      <c r="T126" s="230" t="s">
        <v>142</v>
      </c>
      <c r="U126" s="230">
        <v>1.587</v>
      </c>
      <c r="V126" s="230">
        <f>ROUND(E126*U126,2)</f>
        <v>135.12</v>
      </c>
      <c r="W126" s="230"/>
      <c r="X126" s="230" t="s">
        <v>143</v>
      </c>
      <c r="Y126" s="230" t="s">
        <v>144</v>
      </c>
      <c r="Z126" s="210"/>
      <c r="AA126" s="210"/>
      <c r="AB126" s="210"/>
      <c r="AC126" s="210"/>
      <c r="AD126" s="210"/>
      <c r="AE126" s="210"/>
      <c r="AF126" s="210"/>
      <c r="AG126" s="210" t="s">
        <v>145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ht="21" outlineLevel="2" x14ac:dyDescent="0.25">
      <c r="A127" s="227"/>
      <c r="B127" s="228"/>
      <c r="C127" s="264" t="s">
        <v>343</v>
      </c>
      <c r="D127" s="253"/>
      <c r="E127" s="253"/>
      <c r="F127" s="253"/>
      <c r="G127" s="253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147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54" t="str">
        <f>C127</f>
        <v>sypaninou z vhodných hornin tř. 1 - 4 nebo materiálem připraveným podél výkopu ve vzdálenosti do 3 m od jeho kraje, pro jakoukoliv hloubku výkopu a jakoukoliv míru zhutnění,</v>
      </c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5">
      <c r="A128" s="227"/>
      <c r="B128" s="228"/>
      <c r="C128" s="265" t="s">
        <v>584</v>
      </c>
      <c r="D128" s="232"/>
      <c r="E128" s="233">
        <v>85.14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149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0.399999999999999" outlineLevel="1" x14ac:dyDescent="0.25">
      <c r="A129" s="247">
        <v>28</v>
      </c>
      <c r="B129" s="248" t="s">
        <v>347</v>
      </c>
      <c r="C129" s="263" t="s">
        <v>348</v>
      </c>
      <c r="D129" s="249" t="s">
        <v>221</v>
      </c>
      <c r="E129" s="250">
        <v>322.55</v>
      </c>
      <c r="F129" s="251"/>
      <c r="G129" s="252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0</v>
      </c>
      <c r="O129" s="229">
        <f>ROUND(E129*N129,2)</f>
        <v>0</v>
      </c>
      <c r="P129" s="229">
        <v>0</v>
      </c>
      <c r="Q129" s="229">
        <f>ROUND(E129*P129,2)</f>
        <v>0</v>
      </c>
      <c r="R129" s="230"/>
      <c r="S129" s="230" t="s">
        <v>141</v>
      </c>
      <c r="T129" s="230" t="s">
        <v>142</v>
      </c>
      <c r="U129" s="230">
        <v>0</v>
      </c>
      <c r="V129" s="230">
        <f>ROUND(E129*U129,2)</f>
        <v>0</v>
      </c>
      <c r="W129" s="230"/>
      <c r="X129" s="230" t="s">
        <v>143</v>
      </c>
      <c r="Y129" s="230" t="s">
        <v>144</v>
      </c>
      <c r="Z129" s="210"/>
      <c r="AA129" s="210"/>
      <c r="AB129" s="210"/>
      <c r="AC129" s="210"/>
      <c r="AD129" s="210"/>
      <c r="AE129" s="210"/>
      <c r="AF129" s="210"/>
      <c r="AG129" s="210" t="s">
        <v>145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5">
      <c r="A130" s="227"/>
      <c r="B130" s="228"/>
      <c r="C130" s="264" t="s">
        <v>349</v>
      </c>
      <c r="D130" s="253"/>
      <c r="E130" s="253"/>
      <c r="F130" s="253"/>
      <c r="G130" s="253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147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ht="20.399999999999999" outlineLevel="1" x14ac:dyDescent="0.25">
      <c r="A131" s="247">
        <v>29</v>
      </c>
      <c r="B131" s="248" t="s">
        <v>216</v>
      </c>
      <c r="C131" s="263" t="s">
        <v>217</v>
      </c>
      <c r="D131" s="249" t="s">
        <v>191</v>
      </c>
      <c r="E131" s="250">
        <v>16</v>
      </c>
      <c r="F131" s="251"/>
      <c r="G131" s="252">
        <f>ROUND(E131*F131,2)</f>
        <v>0</v>
      </c>
      <c r="H131" s="231"/>
      <c r="I131" s="230">
        <f>ROUND(E131*H131,2)</f>
        <v>0</v>
      </c>
      <c r="J131" s="231"/>
      <c r="K131" s="230">
        <f>ROUND(E131*J131,2)</f>
        <v>0</v>
      </c>
      <c r="L131" s="230">
        <v>21</v>
      </c>
      <c r="M131" s="230">
        <f>G131*(1+L131/100)</f>
        <v>0</v>
      </c>
      <c r="N131" s="229">
        <v>2.478E-2</v>
      </c>
      <c r="O131" s="229">
        <f>ROUND(E131*N131,2)</f>
        <v>0.4</v>
      </c>
      <c r="P131" s="229">
        <v>0</v>
      </c>
      <c r="Q131" s="229">
        <f>ROUND(E131*P131,2)</f>
        <v>0</v>
      </c>
      <c r="R131" s="230"/>
      <c r="S131" s="230" t="s">
        <v>141</v>
      </c>
      <c r="T131" s="230" t="s">
        <v>142</v>
      </c>
      <c r="U131" s="230">
        <v>0.54700000000000004</v>
      </c>
      <c r="V131" s="230">
        <f>ROUND(E131*U131,2)</f>
        <v>8.75</v>
      </c>
      <c r="W131" s="230"/>
      <c r="X131" s="230" t="s">
        <v>143</v>
      </c>
      <c r="Y131" s="230" t="s">
        <v>144</v>
      </c>
      <c r="Z131" s="210"/>
      <c r="AA131" s="210"/>
      <c r="AB131" s="210"/>
      <c r="AC131" s="210"/>
      <c r="AD131" s="210"/>
      <c r="AE131" s="210"/>
      <c r="AF131" s="210"/>
      <c r="AG131" s="210" t="s">
        <v>145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5">
      <c r="A132" s="227"/>
      <c r="B132" s="228"/>
      <c r="C132" s="265" t="s">
        <v>585</v>
      </c>
      <c r="D132" s="232"/>
      <c r="E132" s="233">
        <v>16</v>
      </c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149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5">
      <c r="A133" s="247">
        <v>30</v>
      </c>
      <c r="B133" s="248" t="s">
        <v>359</v>
      </c>
      <c r="C133" s="263" t="s">
        <v>586</v>
      </c>
      <c r="D133" s="249" t="s">
        <v>221</v>
      </c>
      <c r="E133" s="250">
        <v>375.661</v>
      </c>
      <c r="F133" s="251"/>
      <c r="G133" s="252">
        <f>ROUND(E133*F133,2)</f>
        <v>0</v>
      </c>
      <c r="H133" s="231"/>
      <c r="I133" s="230">
        <f>ROUND(E133*H133,2)</f>
        <v>0</v>
      </c>
      <c r="J133" s="231"/>
      <c r="K133" s="230">
        <f>ROUND(E133*J133,2)</f>
        <v>0</v>
      </c>
      <c r="L133" s="230">
        <v>21</v>
      </c>
      <c r="M133" s="230">
        <f>G133*(1+L133/100)</f>
        <v>0</v>
      </c>
      <c r="N133" s="229">
        <v>1.67</v>
      </c>
      <c r="O133" s="229">
        <f>ROUND(E133*N133,2)</f>
        <v>627.35</v>
      </c>
      <c r="P133" s="229">
        <v>0</v>
      </c>
      <c r="Q133" s="229">
        <f>ROUND(E133*P133,2)</f>
        <v>0</v>
      </c>
      <c r="R133" s="230"/>
      <c r="S133" s="230" t="s">
        <v>361</v>
      </c>
      <c r="T133" s="230" t="s">
        <v>142</v>
      </c>
      <c r="U133" s="230">
        <v>0</v>
      </c>
      <c r="V133" s="230">
        <f>ROUND(E133*U133,2)</f>
        <v>0</v>
      </c>
      <c r="W133" s="230"/>
      <c r="X133" s="230" t="s">
        <v>362</v>
      </c>
      <c r="Y133" s="230" t="s">
        <v>144</v>
      </c>
      <c r="Z133" s="210"/>
      <c r="AA133" s="210"/>
      <c r="AB133" s="210"/>
      <c r="AC133" s="210"/>
      <c r="AD133" s="210"/>
      <c r="AE133" s="210"/>
      <c r="AF133" s="210"/>
      <c r="AG133" s="210" t="s">
        <v>363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5">
      <c r="A134" s="227"/>
      <c r="B134" s="228"/>
      <c r="C134" s="265" t="s">
        <v>587</v>
      </c>
      <c r="D134" s="232"/>
      <c r="E134" s="233">
        <v>375.66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149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x14ac:dyDescent="0.25">
      <c r="A135" s="240" t="s">
        <v>136</v>
      </c>
      <c r="B135" s="241" t="s">
        <v>79</v>
      </c>
      <c r="C135" s="262" t="s">
        <v>80</v>
      </c>
      <c r="D135" s="242"/>
      <c r="E135" s="243"/>
      <c r="F135" s="244"/>
      <c r="G135" s="245">
        <f>SUMIF(AG136:AG148,"&lt;&gt;NOR",G136:G148)</f>
        <v>0</v>
      </c>
      <c r="H135" s="239"/>
      <c r="I135" s="239">
        <f>SUM(I136:I148)</f>
        <v>0</v>
      </c>
      <c r="J135" s="239"/>
      <c r="K135" s="239">
        <f>SUM(K136:K148)</f>
        <v>0</v>
      </c>
      <c r="L135" s="239"/>
      <c r="M135" s="239">
        <f>SUM(M136:M148)</f>
        <v>0</v>
      </c>
      <c r="N135" s="238"/>
      <c r="O135" s="238">
        <f>SUM(O136:O148)</f>
        <v>37.99</v>
      </c>
      <c r="P135" s="238"/>
      <c r="Q135" s="238">
        <f>SUM(Q136:Q148)</f>
        <v>0</v>
      </c>
      <c r="R135" s="239"/>
      <c r="S135" s="239"/>
      <c r="T135" s="239"/>
      <c r="U135" s="239"/>
      <c r="V135" s="239">
        <f>SUM(V136:V148)</f>
        <v>33.58</v>
      </c>
      <c r="W135" s="239"/>
      <c r="X135" s="239"/>
      <c r="Y135" s="239"/>
      <c r="AG135" t="s">
        <v>137</v>
      </c>
    </row>
    <row r="136" spans="1:60" ht="20.399999999999999" outlineLevel="1" x14ac:dyDescent="0.25">
      <c r="A136" s="247">
        <v>31</v>
      </c>
      <c r="B136" s="248" t="s">
        <v>366</v>
      </c>
      <c r="C136" s="263" t="s">
        <v>367</v>
      </c>
      <c r="D136" s="249" t="s">
        <v>221</v>
      </c>
      <c r="E136" s="250">
        <v>17.332000000000001</v>
      </c>
      <c r="F136" s="251"/>
      <c r="G136" s="252">
        <f>ROUND(E136*F136,2)</f>
        <v>0</v>
      </c>
      <c r="H136" s="231"/>
      <c r="I136" s="230">
        <f>ROUND(E136*H136,2)</f>
        <v>0</v>
      </c>
      <c r="J136" s="231"/>
      <c r="K136" s="230">
        <f>ROUND(E136*J136,2)</f>
        <v>0</v>
      </c>
      <c r="L136" s="230">
        <v>21</v>
      </c>
      <c r="M136" s="230">
        <f>G136*(1+L136/100)</f>
        <v>0</v>
      </c>
      <c r="N136" s="229">
        <v>1.8907700000000001</v>
      </c>
      <c r="O136" s="229">
        <f>ROUND(E136*N136,2)</f>
        <v>32.770000000000003</v>
      </c>
      <c r="P136" s="229">
        <v>0</v>
      </c>
      <c r="Q136" s="229">
        <f>ROUND(E136*P136,2)</f>
        <v>0</v>
      </c>
      <c r="R136" s="230"/>
      <c r="S136" s="230" t="s">
        <v>141</v>
      </c>
      <c r="T136" s="230" t="s">
        <v>142</v>
      </c>
      <c r="U136" s="230">
        <v>1.6950000000000001</v>
      </c>
      <c r="V136" s="230">
        <f>ROUND(E136*U136,2)</f>
        <v>29.38</v>
      </c>
      <c r="W136" s="230"/>
      <c r="X136" s="230" t="s">
        <v>143</v>
      </c>
      <c r="Y136" s="230" t="s">
        <v>144</v>
      </c>
      <c r="Z136" s="210"/>
      <c r="AA136" s="210"/>
      <c r="AB136" s="210"/>
      <c r="AC136" s="210"/>
      <c r="AD136" s="210"/>
      <c r="AE136" s="210"/>
      <c r="AF136" s="210"/>
      <c r="AG136" s="210" t="s">
        <v>145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5">
      <c r="A137" s="227"/>
      <c r="B137" s="228"/>
      <c r="C137" s="264" t="s">
        <v>368</v>
      </c>
      <c r="D137" s="253"/>
      <c r="E137" s="253"/>
      <c r="F137" s="253"/>
      <c r="G137" s="253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147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5">
      <c r="A138" s="227"/>
      <c r="B138" s="228"/>
      <c r="C138" s="265" t="s">
        <v>588</v>
      </c>
      <c r="D138" s="232"/>
      <c r="E138" s="233">
        <v>14.19</v>
      </c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149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5">
      <c r="A139" s="227"/>
      <c r="B139" s="228"/>
      <c r="C139" s="265" t="s">
        <v>589</v>
      </c>
      <c r="D139" s="232"/>
      <c r="E139" s="233">
        <v>3.04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149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5">
      <c r="A140" s="227"/>
      <c r="B140" s="228"/>
      <c r="C140" s="265" t="s">
        <v>590</v>
      </c>
      <c r="D140" s="232"/>
      <c r="E140" s="233">
        <v>0.1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149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ht="20.399999999999999" outlineLevel="1" x14ac:dyDescent="0.25">
      <c r="A141" s="247">
        <v>32</v>
      </c>
      <c r="B141" s="248" t="s">
        <v>374</v>
      </c>
      <c r="C141" s="263" t="s">
        <v>375</v>
      </c>
      <c r="D141" s="249" t="s">
        <v>376</v>
      </c>
      <c r="E141" s="250">
        <v>3</v>
      </c>
      <c r="F141" s="251"/>
      <c r="G141" s="252">
        <f>ROUND(E141*F141,2)</f>
        <v>0</v>
      </c>
      <c r="H141" s="231"/>
      <c r="I141" s="230">
        <f>ROUND(E141*H141,2)</f>
        <v>0</v>
      </c>
      <c r="J141" s="231"/>
      <c r="K141" s="230">
        <f>ROUND(E141*J141,2)</f>
        <v>0</v>
      </c>
      <c r="L141" s="230">
        <v>21</v>
      </c>
      <c r="M141" s="230">
        <f>G141*(1+L141/100)</f>
        <v>0</v>
      </c>
      <c r="N141" s="229">
        <v>1.29E-2</v>
      </c>
      <c r="O141" s="229">
        <f>ROUND(E141*N141,2)</f>
        <v>0.04</v>
      </c>
      <c r="P141" s="229">
        <v>0</v>
      </c>
      <c r="Q141" s="229">
        <f>ROUND(E141*P141,2)</f>
        <v>0</v>
      </c>
      <c r="R141" s="230"/>
      <c r="S141" s="230" t="s">
        <v>141</v>
      </c>
      <c r="T141" s="230" t="s">
        <v>142</v>
      </c>
      <c r="U141" s="230">
        <v>0.42</v>
      </c>
      <c r="V141" s="230">
        <f>ROUND(E141*U141,2)</f>
        <v>1.26</v>
      </c>
      <c r="W141" s="230"/>
      <c r="X141" s="230" t="s">
        <v>143</v>
      </c>
      <c r="Y141" s="230" t="s">
        <v>144</v>
      </c>
      <c r="Z141" s="210"/>
      <c r="AA141" s="210"/>
      <c r="AB141" s="210"/>
      <c r="AC141" s="210"/>
      <c r="AD141" s="210"/>
      <c r="AE141" s="210"/>
      <c r="AF141" s="210"/>
      <c r="AG141" s="210" t="s">
        <v>145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5">
      <c r="A142" s="227"/>
      <c r="B142" s="228"/>
      <c r="C142" s="265" t="s">
        <v>591</v>
      </c>
      <c r="D142" s="232"/>
      <c r="E142" s="233">
        <v>1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149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5">
      <c r="A143" s="227"/>
      <c r="B143" s="228"/>
      <c r="C143" s="265" t="s">
        <v>592</v>
      </c>
      <c r="D143" s="232"/>
      <c r="E143" s="233">
        <v>2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149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ht="30.6" outlineLevel="1" x14ac:dyDescent="0.25">
      <c r="A144" s="247">
        <v>33</v>
      </c>
      <c r="B144" s="248" t="s">
        <v>381</v>
      </c>
      <c r="C144" s="263" t="s">
        <v>382</v>
      </c>
      <c r="D144" s="249" t="s">
        <v>221</v>
      </c>
      <c r="E144" s="250">
        <v>2.028</v>
      </c>
      <c r="F144" s="251"/>
      <c r="G144" s="252">
        <f>ROUND(E144*F144,2)</f>
        <v>0</v>
      </c>
      <c r="H144" s="231"/>
      <c r="I144" s="230">
        <f>ROUND(E144*H144,2)</f>
        <v>0</v>
      </c>
      <c r="J144" s="231"/>
      <c r="K144" s="230">
        <f>ROUND(E144*J144,2)</f>
        <v>0</v>
      </c>
      <c r="L144" s="230">
        <v>21</v>
      </c>
      <c r="M144" s="230">
        <f>G144*(1+L144/100)</f>
        <v>0</v>
      </c>
      <c r="N144" s="229">
        <v>2.5</v>
      </c>
      <c r="O144" s="229">
        <f>ROUND(E144*N144,2)</f>
        <v>5.07</v>
      </c>
      <c r="P144" s="229">
        <v>0</v>
      </c>
      <c r="Q144" s="229">
        <f>ROUND(E144*P144,2)</f>
        <v>0</v>
      </c>
      <c r="R144" s="230"/>
      <c r="S144" s="230" t="s">
        <v>141</v>
      </c>
      <c r="T144" s="230" t="s">
        <v>142</v>
      </c>
      <c r="U144" s="230">
        <v>1.4490000000000001</v>
      </c>
      <c r="V144" s="230">
        <f>ROUND(E144*U144,2)</f>
        <v>2.94</v>
      </c>
      <c r="W144" s="230"/>
      <c r="X144" s="230" t="s">
        <v>143</v>
      </c>
      <c r="Y144" s="230" t="s">
        <v>144</v>
      </c>
      <c r="Z144" s="210"/>
      <c r="AA144" s="210"/>
      <c r="AB144" s="210"/>
      <c r="AC144" s="210"/>
      <c r="AD144" s="210"/>
      <c r="AE144" s="210"/>
      <c r="AF144" s="210"/>
      <c r="AG144" s="210" t="s">
        <v>145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5">
      <c r="A145" s="227"/>
      <c r="B145" s="228"/>
      <c r="C145" s="264" t="s">
        <v>383</v>
      </c>
      <c r="D145" s="253"/>
      <c r="E145" s="253"/>
      <c r="F145" s="253"/>
      <c r="G145" s="253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147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5">
      <c r="A146" s="227"/>
      <c r="B146" s="228"/>
      <c r="C146" s="265" t="s">
        <v>593</v>
      </c>
      <c r="D146" s="232"/>
      <c r="E146" s="233">
        <v>2.0299999999999998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149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ht="20.399999999999999" outlineLevel="1" x14ac:dyDescent="0.25">
      <c r="A147" s="255">
        <v>34</v>
      </c>
      <c r="B147" s="256" t="s">
        <v>385</v>
      </c>
      <c r="C147" s="268" t="s">
        <v>386</v>
      </c>
      <c r="D147" s="257" t="s">
        <v>376</v>
      </c>
      <c r="E147" s="258">
        <v>1</v>
      </c>
      <c r="F147" s="259"/>
      <c r="G147" s="260">
        <f>ROUND(E147*F147,2)</f>
        <v>0</v>
      </c>
      <c r="H147" s="231"/>
      <c r="I147" s="230">
        <f>ROUND(E147*H147,2)</f>
        <v>0</v>
      </c>
      <c r="J147" s="231"/>
      <c r="K147" s="230">
        <f>ROUND(E147*J147,2)</f>
        <v>0</v>
      </c>
      <c r="L147" s="230">
        <v>21</v>
      </c>
      <c r="M147" s="230">
        <f>G147*(1+L147/100)</f>
        <v>0</v>
      </c>
      <c r="N147" s="229">
        <v>2.8000000000000001E-2</v>
      </c>
      <c r="O147" s="229">
        <f>ROUND(E147*N147,2)</f>
        <v>0.03</v>
      </c>
      <c r="P147" s="229">
        <v>0</v>
      </c>
      <c r="Q147" s="229">
        <f>ROUND(E147*P147,2)</f>
        <v>0</v>
      </c>
      <c r="R147" s="230" t="s">
        <v>387</v>
      </c>
      <c r="S147" s="230" t="s">
        <v>141</v>
      </c>
      <c r="T147" s="230" t="s">
        <v>142</v>
      </c>
      <c r="U147" s="230">
        <v>0</v>
      </c>
      <c r="V147" s="230">
        <f>ROUND(E147*U147,2)</f>
        <v>0</v>
      </c>
      <c r="W147" s="230"/>
      <c r="X147" s="230" t="s">
        <v>362</v>
      </c>
      <c r="Y147" s="230" t="s">
        <v>144</v>
      </c>
      <c r="Z147" s="210"/>
      <c r="AA147" s="210"/>
      <c r="AB147" s="210"/>
      <c r="AC147" s="210"/>
      <c r="AD147" s="210"/>
      <c r="AE147" s="210"/>
      <c r="AF147" s="210"/>
      <c r="AG147" s="210" t="s">
        <v>363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ht="20.399999999999999" outlineLevel="1" x14ac:dyDescent="0.25">
      <c r="A148" s="255">
        <v>35</v>
      </c>
      <c r="B148" s="256" t="s">
        <v>388</v>
      </c>
      <c r="C148" s="268" t="s">
        <v>389</v>
      </c>
      <c r="D148" s="257" t="s">
        <v>376</v>
      </c>
      <c r="E148" s="258">
        <v>2</v>
      </c>
      <c r="F148" s="259"/>
      <c r="G148" s="260">
        <f>ROUND(E148*F148,2)</f>
        <v>0</v>
      </c>
      <c r="H148" s="231"/>
      <c r="I148" s="230">
        <f>ROUND(E148*H148,2)</f>
        <v>0</v>
      </c>
      <c r="J148" s="231"/>
      <c r="K148" s="230">
        <f>ROUND(E148*J148,2)</f>
        <v>0</v>
      </c>
      <c r="L148" s="230">
        <v>21</v>
      </c>
      <c r="M148" s="230">
        <f>G148*(1+L148/100)</f>
        <v>0</v>
      </c>
      <c r="N148" s="229">
        <v>0.04</v>
      </c>
      <c r="O148" s="229">
        <f>ROUND(E148*N148,2)</f>
        <v>0.08</v>
      </c>
      <c r="P148" s="229">
        <v>0</v>
      </c>
      <c r="Q148" s="229">
        <f>ROUND(E148*P148,2)</f>
        <v>0</v>
      </c>
      <c r="R148" s="230" t="s">
        <v>387</v>
      </c>
      <c r="S148" s="230" t="s">
        <v>141</v>
      </c>
      <c r="T148" s="230" t="s">
        <v>142</v>
      </c>
      <c r="U148" s="230">
        <v>0</v>
      </c>
      <c r="V148" s="230">
        <f>ROUND(E148*U148,2)</f>
        <v>0</v>
      </c>
      <c r="W148" s="230"/>
      <c r="X148" s="230" t="s">
        <v>362</v>
      </c>
      <c r="Y148" s="230" t="s">
        <v>144</v>
      </c>
      <c r="Z148" s="210"/>
      <c r="AA148" s="210"/>
      <c r="AB148" s="210"/>
      <c r="AC148" s="210"/>
      <c r="AD148" s="210"/>
      <c r="AE148" s="210"/>
      <c r="AF148" s="210"/>
      <c r="AG148" s="210" t="s">
        <v>363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x14ac:dyDescent="0.25">
      <c r="A149" s="240" t="s">
        <v>136</v>
      </c>
      <c r="B149" s="241" t="s">
        <v>85</v>
      </c>
      <c r="C149" s="262" t="s">
        <v>86</v>
      </c>
      <c r="D149" s="242"/>
      <c r="E149" s="243"/>
      <c r="F149" s="244"/>
      <c r="G149" s="245">
        <f>SUMIF(AG150:AG178,"&lt;&gt;NOR",G150:G178)</f>
        <v>0</v>
      </c>
      <c r="H149" s="239"/>
      <c r="I149" s="239">
        <f>SUM(I150:I178)</f>
        <v>0</v>
      </c>
      <c r="J149" s="239"/>
      <c r="K149" s="239">
        <f>SUM(K150:K178)</f>
        <v>0</v>
      </c>
      <c r="L149" s="239"/>
      <c r="M149" s="239">
        <f>SUM(M150:M178)</f>
        <v>0</v>
      </c>
      <c r="N149" s="238"/>
      <c r="O149" s="238">
        <f>SUM(O150:O178)</f>
        <v>18.97</v>
      </c>
      <c r="P149" s="238"/>
      <c r="Q149" s="238">
        <f>SUM(Q150:Q178)</f>
        <v>0</v>
      </c>
      <c r="R149" s="239"/>
      <c r="S149" s="239"/>
      <c r="T149" s="239"/>
      <c r="U149" s="239"/>
      <c r="V149" s="239">
        <f>SUM(V150:V178)</f>
        <v>121.12000000000002</v>
      </c>
      <c r="W149" s="239"/>
      <c r="X149" s="239"/>
      <c r="Y149" s="239"/>
      <c r="AG149" t="s">
        <v>137</v>
      </c>
    </row>
    <row r="150" spans="1:60" ht="20.399999999999999" outlineLevel="1" x14ac:dyDescent="0.25">
      <c r="A150" s="247">
        <v>36</v>
      </c>
      <c r="B150" s="248" t="s">
        <v>403</v>
      </c>
      <c r="C150" s="263" t="s">
        <v>404</v>
      </c>
      <c r="D150" s="249" t="s">
        <v>191</v>
      </c>
      <c r="E150" s="250">
        <v>129</v>
      </c>
      <c r="F150" s="251"/>
      <c r="G150" s="252">
        <f>ROUND(E150*F150,2)</f>
        <v>0</v>
      </c>
      <c r="H150" s="231"/>
      <c r="I150" s="230">
        <f>ROUND(E150*H150,2)</f>
        <v>0</v>
      </c>
      <c r="J150" s="231"/>
      <c r="K150" s="230">
        <f>ROUND(E150*J150,2)</f>
        <v>0</v>
      </c>
      <c r="L150" s="230">
        <v>21</v>
      </c>
      <c r="M150" s="230">
        <f>G150*(1+L150/100)</f>
        <v>0</v>
      </c>
      <c r="N150" s="229">
        <v>1.0000000000000001E-5</v>
      </c>
      <c r="O150" s="229">
        <f>ROUND(E150*N150,2)</f>
        <v>0</v>
      </c>
      <c r="P150" s="229">
        <v>0</v>
      </c>
      <c r="Q150" s="229">
        <f>ROUND(E150*P150,2)</f>
        <v>0</v>
      </c>
      <c r="R150" s="230"/>
      <c r="S150" s="230" t="s">
        <v>141</v>
      </c>
      <c r="T150" s="230" t="s">
        <v>142</v>
      </c>
      <c r="U150" s="230">
        <v>9.7000000000000003E-2</v>
      </c>
      <c r="V150" s="230">
        <f>ROUND(E150*U150,2)</f>
        <v>12.51</v>
      </c>
      <c r="W150" s="230"/>
      <c r="X150" s="230" t="s">
        <v>143</v>
      </c>
      <c r="Y150" s="230" t="s">
        <v>144</v>
      </c>
      <c r="Z150" s="210"/>
      <c r="AA150" s="210"/>
      <c r="AB150" s="210"/>
      <c r="AC150" s="210"/>
      <c r="AD150" s="210"/>
      <c r="AE150" s="210"/>
      <c r="AF150" s="210"/>
      <c r="AG150" s="210" t="s">
        <v>145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5">
      <c r="A151" s="227"/>
      <c r="B151" s="228"/>
      <c r="C151" s="264" t="s">
        <v>402</v>
      </c>
      <c r="D151" s="253"/>
      <c r="E151" s="253"/>
      <c r="F151" s="253"/>
      <c r="G151" s="253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147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0.399999999999999" outlineLevel="1" x14ac:dyDescent="0.25">
      <c r="A152" s="247">
        <v>37</v>
      </c>
      <c r="B152" s="248" t="s">
        <v>407</v>
      </c>
      <c r="C152" s="263" t="s">
        <v>408</v>
      </c>
      <c r="D152" s="249" t="s">
        <v>376</v>
      </c>
      <c r="E152" s="250">
        <v>7</v>
      </c>
      <c r="F152" s="251"/>
      <c r="G152" s="252">
        <f>ROUND(E152*F152,2)</f>
        <v>0</v>
      </c>
      <c r="H152" s="231"/>
      <c r="I152" s="230">
        <f>ROUND(E152*H152,2)</f>
        <v>0</v>
      </c>
      <c r="J152" s="231"/>
      <c r="K152" s="230">
        <f>ROUND(E152*J152,2)</f>
        <v>0</v>
      </c>
      <c r="L152" s="230">
        <v>21</v>
      </c>
      <c r="M152" s="230">
        <f>G152*(1+L152/100)</f>
        <v>0</v>
      </c>
      <c r="N152" s="229">
        <v>5.0000000000000002E-5</v>
      </c>
      <c r="O152" s="229">
        <f>ROUND(E152*N152,2)</f>
        <v>0</v>
      </c>
      <c r="P152" s="229">
        <v>0</v>
      </c>
      <c r="Q152" s="229">
        <f>ROUND(E152*P152,2)</f>
        <v>0</v>
      </c>
      <c r="R152" s="230"/>
      <c r="S152" s="230" t="s">
        <v>141</v>
      </c>
      <c r="T152" s="230" t="s">
        <v>142</v>
      </c>
      <c r="U152" s="230">
        <v>0.42</v>
      </c>
      <c r="V152" s="230">
        <f>ROUND(E152*U152,2)</f>
        <v>2.94</v>
      </c>
      <c r="W152" s="230"/>
      <c r="X152" s="230" t="s">
        <v>143</v>
      </c>
      <c r="Y152" s="230" t="s">
        <v>144</v>
      </c>
      <c r="Z152" s="210"/>
      <c r="AA152" s="210"/>
      <c r="AB152" s="210"/>
      <c r="AC152" s="210"/>
      <c r="AD152" s="210"/>
      <c r="AE152" s="210"/>
      <c r="AF152" s="210"/>
      <c r="AG152" s="210" t="s">
        <v>145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5">
      <c r="A153" s="227"/>
      <c r="B153" s="228"/>
      <c r="C153" s="264" t="s">
        <v>368</v>
      </c>
      <c r="D153" s="253"/>
      <c r="E153" s="253"/>
      <c r="F153" s="253"/>
      <c r="G153" s="253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30"/>
      <c r="Z153" s="210"/>
      <c r="AA153" s="210"/>
      <c r="AB153" s="210"/>
      <c r="AC153" s="210"/>
      <c r="AD153" s="210"/>
      <c r="AE153" s="210"/>
      <c r="AF153" s="210"/>
      <c r="AG153" s="210" t="s">
        <v>147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5">
      <c r="A154" s="227"/>
      <c r="B154" s="228"/>
      <c r="C154" s="265" t="s">
        <v>594</v>
      </c>
      <c r="D154" s="232"/>
      <c r="E154" s="233">
        <v>7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149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ht="20.399999999999999" outlineLevel="1" x14ac:dyDescent="0.25">
      <c r="A155" s="247">
        <v>38</v>
      </c>
      <c r="B155" s="248" t="s">
        <v>414</v>
      </c>
      <c r="C155" s="263" t="s">
        <v>415</v>
      </c>
      <c r="D155" s="249" t="s">
        <v>191</v>
      </c>
      <c r="E155" s="250">
        <v>129</v>
      </c>
      <c r="F155" s="251"/>
      <c r="G155" s="252">
        <f>ROUND(E155*F155,2)</f>
        <v>0</v>
      </c>
      <c r="H155" s="231"/>
      <c r="I155" s="230">
        <f>ROUND(E155*H155,2)</f>
        <v>0</v>
      </c>
      <c r="J155" s="231"/>
      <c r="K155" s="230">
        <f>ROUND(E155*J155,2)</f>
        <v>0</v>
      </c>
      <c r="L155" s="230">
        <v>21</v>
      </c>
      <c r="M155" s="230">
        <f>G155*(1+L155/100)</f>
        <v>0</v>
      </c>
      <c r="N155" s="229">
        <v>0</v>
      </c>
      <c r="O155" s="229">
        <f>ROUND(E155*N155,2)</f>
        <v>0</v>
      </c>
      <c r="P155" s="229">
        <v>0</v>
      </c>
      <c r="Q155" s="229">
        <f>ROUND(E155*P155,2)</f>
        <v>0</v>
      </c>
      <c r="R155" s="230"/>
      <c r="S155" s="230" t="s">
        <v>141</v>
      </c>
      <c r="T155" s="230" t="s">
        <v>142</v>
      </c>
      <c r="U155" s="230">
        <v>7.9000000000000001E-2</v>
      </c>
      <c r="V155" s="230">
        <f>ROUND(E155*U155,2)</f>
        <v>10.19</v>
      </c>
      <c r="W155" s="230"/>
      <c r="X155" s="230" t="s">
        <v>143</v>
      </c>
      <c r="Y155" s="230" t="s">
        <v>144</v>
      </c>
      <c r="Z155" s="210"/>
      <c r="AA155" s="210"/>
      <c r="AB155" s="210"/>
      <c r="AC155" s="210"/>
      <c r="AD155" s="210"/>
      <c r="AE155" s="210"/>
      <c r="AF155" s="210"/>
      <c r="AG155" s="210" t="s">
        <v>145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5">
      <c r="A156" s="227"/>
      <c r="B156" s="228"/>
      <c r="C156" s="264" t="s">
        <v>416</v>
      </c>
      <c r="D156" s="253"/>
      <c r="E156" s="253"/>
      <c r="F156" s="253"/>
      <c r="G156" s="253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147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ht="30.6" outlineLevel="1" x14ac:dyDescent="0.25">
      <c r="A157" s="247">
        <v>39</v>
      </c>
      <c r="B157" s="248" t="s">
        <v>419</v>
      </c>
      <c r="C157" s="263" t="s">
        <v>420</v>
      </c>
      <c r="D157" s="249" t="s">
        <v>421</v>
      </c>
      <c r="E157" s="250">
        <v>3</v>
      </c>
      <c r="F157" s="251"/>
      <c r="G157" s="252">
        <f>ROUND(E157*F157,2)</f>
        <v>0</v>
      </c>
      <c r="H157" s="231"/>
      <c r="I157" s="230">
        <f>ROUND(E157*H157,2)</f>
        <v>0</v>
      </c>
      <c r="J157" s="231"/>
      <c r="K157" s="230">
        <f>ROUND(E157*J157,2)</f>
        <v>0</v>
      </c>
      <c r="L157" s="230">
        <v>21</v>
      </c>
      <c r="M157" s="230">
        <f>G157*(1+L157/100)</f>
        <v>0</v>
      </c>
      <c r="N157" s="229">
        <v>1.7000000000000001E-4</v>
      </c>
      <c r="O157" s="229">
        <f>ROUND(E157*N157,2)</f>
        <v>0</v>
      </c>
      <c r="P157" s="229">
        <v>0</v>
      </c>
      <c r="Q157" s="229">
        <f>ROUND(E157*P157,2)</f>
        <v>0</v>
      </c>
      <c r="R157" s="230"/>
      <c r="S157" s="230" t="s">
        <v>141</v>
      </c>
      <c r="T157" s="230" t="s">
        <v>142</v>
      </c>
      <c r="U157" s="230">
        <v>7.1</v>
      </c>
      <c r="V157" s="230">
        <f>ROUND(E157*U157,2)</f>
        <v>21.3</v>
      </c>
      <c r="W157" s="230"/>
      <c r="X157" s="230" t="s">
        <v>143</v>
      </c>
      <c r="Y157" s="230" t="s">
        <v>144</v>
      </c>
      <c r="Z157" s="210"/>
      <c r="AA157" s="210"/>
      <c r="AB157" s="210"/>
      <c r="AC157" s="210"/>
      <c r="AD157" s="210"/>
      <c r="AE157" s="210"/>
      <c r="AF157" s="210"/>
      <c r="AG157" s="210" t="s">
        <v>145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5">
      <c r="A158" s="227"/>
      <c r="B158" s="228"/>
      <c r="C158" s="264" t="s">
        <v>416</v>
      </c>
      <c r="D158" s="253"/>
      <c r="E158" s="253"/>
      <c r="F158" s="253"/>
      <c r="G158" s="253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147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5">
      <c r="A159" s="255">
        <v>40</v>
      </c>
      <c r="B159" s="256" t="s">
        <v>424</v>
      </c>
      <c r="C159" s="268" t="s">
        <v>425</v>
      </c>
      <c r="D159" s="257" t="s">
        <v>191</v>
      </c>
      <c r="E159" s="258">
        <v>129</v>
      </c>
      <c r="F159" s="259"/>
      <c r="G159" s="260">
        <f>ROUND(E159*F159,2)</f>
        <v>0</v>
      </c>
      <c r="H159" s="231"/>
      <c r="I159" s="230">
        <f>ROUND(E159*H159,2)</f>
        <v>0</v>
      </c>
      <c r="J159" s="231"/>
      <c r="K159" s="230">
        <f>ROUND(E159*J159,2)</f>
        <v>0</v>
      </c>
      <c r="L159" s="230">
        <v>21</v>
      </c>
      <c r="M159" s="230">
        <f>G159*(1+L159/100)</f>
        <v>0</v>
      </c>
      <c r="N159" s="229">
        <v>0</v>
      </c>
      <c r="O159" s="229">
        <f>ROUND(E159*N159,2)</f>
        <v>0</v>
      </c>
      <c r="P159" s="229">
        <v>0</v>
      </c>
      <c r="Q159" s="229">
        <f>ROUND(E159*P159,2)</f>
        <v>0</v>
      </c>
      <c r="R159" s="230"/>
      <c r="S159" s="230" t="s">
        <v>141</v>
      </c>
      <c r="T159" s="230" t="s">
        <v>142</v>
      </c>
      <c r="U159" s="230">
        <v>4.5999999999999999E-2</v>
      </c>
      <c r="V159" s="230">
        <f>ROUND(E159*U159,2)</f>
        <v>5.93</v>
      </c>
      <c r="W159" s="230"/>
      <c r="X159" s="230" t="s">
        <v>143</v>
      </c>
      <c r="Y159" s="230" t="s">
        <v>144</v>
      </c>
      <c r="Z159" s="210"/>
      <c r="AA159" s="210"/>
      <c r="AB159" s="210"/>
      <c r="AC159" s="210"/>
      <c r="AD159" s="210"/>
      <c r="AE159" s="210"/>
      <c r="AF159" s="210"/>
      <c r="AG159" s="210" t="s">
        <v>145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ht="30.6" outlineLevel="1" x14ac:dyDescent="0.25">
      <c r="A160" s="247">
        <v>41</v>
      </c>
      <c r="B160" s="248" t="s">
        <v>595</v>
      </c>
      <c r="C160" s="263" t="s">
        <v>596</v>
      </c>
      <c r="D160" s="249" t="s">
        <v>376</v>
      </c>
      <c r="E160" s="250">
        <v>3</v>
      </c>
      <c r="F160" s="251"/>
      <c r="G160" s="252">
        <f>ROUND(E160*F160,2)</f>
        <v>0</v>
      </c>
      <c r="H160" s="231"/>
      <c r="I160" s="230">
        <f>ROUND(E160*H160,2)</f>
        <v>0</v>
      </c>
      <c r="J160" s="231"/>
      <c r="K160" s="230">
        <f>ROUND(E160*J160,2)</f>
        <v>0</v>
      </c>
      <c r="L160" s="230">
        <v>21</v>
      </c>
      <c r="M160" s="230">
        <f>G160*(1+L160/100)</f>
        <v>0</v>
      </c>
      <c r="N160" s="229">
        <v>2.41845</v>
      </c>
      <c r="O160" s="229">
        <f>ROUND(E160*N160,2)</f>
        <v>7.26</v>
      </c>
      <c r="P160" s="229">
        <v>0</v>
      </c>
      <c r="Q160" s="229">
        <f>ROUND(E160*P160,2)</f>
        <v>0</v>
      </c>
      <c r="R160" s="230"/>
      <c r="S160" s="230" t="s">
        <v>141</v>
      </c>
      <c r="T160" s="230" t="s">
        <v>142</v>
      </c>
      <c r="U160" s="230">
        <v>20.363</v>
      </c>
      <c r="V160" s="230">
        <f>ROUND(E160*U160,2)</f>
        <v>61.09</v>
      </c>
      <c r="W160" s="230"/>
      <c r="X160" s="230" t="s">
        <v>143</v>
      </c>
      <c r="Y160" s="230" t="s">
        <v>144</v>
      </c>
      <c r="Z160" s="210"/>
      <c r="AA160" s="210"/>
      <c r="AB160" s="210"/>
      <c r="AC160" s="210"/>
      <c r="AD160" s="210"/>
      <c r="AE160" s="210"/>
      <c r="AF160" s="210"/>
      <c r="AG160" s="210" t="s">
        <v>145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2" x14ac:dyDescent="0.25">
      <c r="A161" s="227"/>
      <c r="B161" s="228"/>
      <c r="C161" s="264" t="s">
        <v>429</v>
      </c>
      <c r="D161" s="253"/>
      <c r="E161" s="253"/>
      <c r="F161" s="253"/>
      <c r="G161" s="253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147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5">
      <c r="A162" s="255">
        <v>42</v>
      </c>
      <c r="B162" s="256" t="s">
        <v>430</v>
      </c>
      <c r="C162" s="268" t="s">
        <v>431</v>
      </c>
      <c r="D162" s="257" t="s">
        <v>376</v>
      </c>
      <c r="E162" s="258">
        <v>1</v>
      </c>
      <c r="F162" s="259"/>
      <c r="G162" s="260">
        <f>ROUND(E162*F162,2)</f>
        <v>0</v>
      </c>
      <c r="H162" s="231"/>
      <c r="I162" s="230">
        <f>ROUND(E162*H162,2)</f>
        <v>0</v>
      </c>
      <c r="J162" s="231"/>
      <c r="K162" s="230">
        <f>ROUND(E162*J162,2)</f>
        <v>0</v>
      </c>
      <c r="L162" s="230">
        <v>21</v>
      </c>
      <c r="M162" s="230">
        <f>G162*(1+L162/100)</f>
        <v>0</v>
      </c>
      <c r="N162" s="229">
        <v>0</v>
      </c>
      <c r="O162" s="229">
        <f>ROUND(E162*N162,2)</f>
        <v>0</v>
      </c>
      <c r="P162" s="229">
        <v>0</v>
      </c>
      <c r="Q162" s="229">
        <f>ROUND(E162*P162,2)</f>
        <v>0</v>
      </c>
      <c r="R162" s="230"/>
      <c r="S162" s="230" t="s">
        <v>141</v>
      </c>
      <c r="T162" s="230" t="s">
        <v>142</v>
      </c>
      <c r="U162" s="230">
        <v>1.4</v>
      </c>
      <c r="V162" s="230">
        <f>ROUND(E162*U162,2)</f>
        <v>1.4</v>
      </c>
      <c r="W162" s="230"/>
      <c r="X162" s="230" t="s">
        <v>143</v>
      </c>
      <c r="Y162" s="230" t="s">
        <v>144</v>
      </c>
      <c r="Z162" s="210"/>
      <c r="AA162" s="210"/>
      <c r="AB162" s="210"/>
      <c r="AC162" s="210"/>
      <c r="AD162" s="210"/>
      <c r="AE162" s="210"/>
      <c r="AF162" s="210"/>
      <c r="AG162" s="210" t="s">
        <v>145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ht="20.399999999999999" outlineLevel="1" x14ac:dyDescent="0.25">
      <c r="A163" s="255">
        <v>43</v>
      </c>
      <c r="B163" s="256" t="s">
        <v>437</v>
      </c>
      <c r="C163" s="268" t="s">
        <v>597</v>
      </c>
      <c r="D163" s="257" t="s">
        <v>376</v>
      </c>
      <c r="E163" s="258">
        <v>3</v>
      </c>
      <c r="F163" s="259"/>
      <c r="G163" s="260">
        <f>ROUND(E163*F163,2)</f>
        <v>0</v>
      </c>
      <c r="H163" s="231"/>
      <c r="I163" s="230">
        <f>ROUND(E163*H163,2)</f>
        <v>0</v>
      </c>
      <c r="J163" s="231"/>
      <c r="K163" s="230">
        <f>ROUND(E163*J163,2)</f>
        <v>0</v>
      </c>
      <c r="L163" s="230">
        <v>21</v>
      </c>
      <c r="M163" s="230">
        <f>G163*(1+L163/100)</f>
        <v>0</v>
      </c>
      <c r="N163" s="229">
        <v>0.16102</v>
      </c>
      <c r="O163" s="229">
        <f>ROUND(E163*N163,2)</f>
        <v>0.48</v>
      </c>
      <c r="P163" s="229">
        <v>0</v>
      </c>
      <c r="Q163" s="229">
        <f>ROUND(E163*P163,2)</f>
        <v>0</v>
      </c>
      <c r="R163" s="230"/>
      <c r="S163" s="230" t="s">
        <v>141</v>
      </c>
      <c r="T163" s="230" t="s">
        <v>142</v>
      </c>
      <c r="U163" s="230">
        <v>1.694</v>
      </c>
      <c r="V163" s="230">
        <f>ROUND(E163*U163,2)</f>
        <v>5.08</v>
      </c>
      <c r="W163" s="230"/>
      <c r="X163" s="230" t="s">
        <v>143</v>
      </c>
      <c r="Y163" s="230" t="s">
        <v>144</v>
      </c>
      <c r="Z163" s="210"/>
      <c r="AA163" s="210"/>
      <c r="AB163" s="210"/>
      <c r="AC163" s="210"/>
      <c r="AD163" s="210"/>
      <c r="AE163" s="210"/>
      <c r="AF163" s="210"/>
      <c r="AG163" s="210" t="s">
        <v>145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5">
      <c r="A164" s="255">
        <v>44</v>
      </c>
      <c r="B164" s="256" t="s">
        <v>439</v>
      </c>
      <c r="C164" s="268" t="s">
        <v>598</v>
      </c>
      <c r="D164" s="257" t="s">
        <v>441</v>
      </c>
      <c r="E164" s="258">
        <v>1</v>
      </c>
      <c r="F164" s="259"/>
      <c r="G164" s="260">
        <f>ROUND(E164*F164,2)</f>
        <v>0</v>
      </c>
      <c r="H164" s="231"/>
      <c r="I164" s="230">
        <f>ROUND(E164*H164,2)</f>
        <v>0</v>
      </c>
      <c r="J164" s="231"/>
      <c r="K164" s="230">
        <f>ROUND(E164*J164,2)</f>
        <v>0</v>
      </c>
      <c r="L164" s="230">
        <v>21</v>
      </c>
      <c r="M164" s="230">
        <f>G164*(1+L164/100)</f>
        <v>0</v>
      </c>
      <c r="N164" s="229">
        <v>0</v>
      </c>
      <c r="O164" s="229">
        <f>ROUND(E164*N164,2)</f>
        <v>0</v>
      </c>
      <c r="P164" s="229">
        <v>0</v>
      </c>
      <c r="Q164" s="229">
        <f>ROUND(E164*P164,2)</f>
        <v>0</v>
      </c>
      <c r="R164" s="230"/>
      <c r="S164" s="230" t="s">
        <v>361</v>
      </c>
      <c r="T164" s="230" t="s">
        <v>142</v>
      </c>
      <c r="U164" s="230">
        <v>0</v>
      </c>
      <c r="V164" s="230">
        <f>ROUND(E164*U164,2)</f>
        <v>0</v>
      </c>
      <c r="W164" s="230"/>
      <c r="X164" s="230" t="s">
        <v>143</v>
      </c>
      <c r="Y164" s="230" t="s">
        <v>144</v>
      </c>
      <c r="Z164" s="210"/>
      <c r="AA164" s="210"/>
      <c r="AB164" s="210"/>
      <c r="AC164" s="210"/>
      <c r="AD164" s="210"/>
      <c r="AE164" s="210"/>
      <c r="AF164" s="210"/>
      <c r="AG164" s="210" t="s">
        <v>145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ht="20.399999999999999" outlineLevel="1" x14ac:dyDescent="0.25">
      <c r="A165" s="255">
        <v>45</v>
      </c>
      <c r="B165" s="256" t="s">
        <v>445</v>
      </c>
      <c r="C165" s="268" t="s">
        <v>446</v>
      </c>
      <c r="D165" s="257" t="s">
        <v>444</v>
      </c>
      <c r="E165" s="258">
        <v>2</v>
      </c>
      <c r="F165" s="259"/>
      <c r="G165" s="260">
        <f>ROUND(E165*F165,2)</f>
        <v>0</v>
      </c>
      <c r="H165" s="231"/>
      <c r="I165" s="230">
        <f>ROUND(E165*H165,2)</f>
        <v>0</v>
      </c>
      <c r="J165" s="231"/>
      <c r="K165" s="230">
        <f>ROUND(E165*J165,2)</f>
        <v>0</v>
      </c>
      <c r="L165" s="230">
        <v>21</v>
      </c>
      <c r="M165" s="230">
        <f>G165*(1+L165/100)</f>
        <v>0</v>
      </c>
      <c r="N165" s="229">
        <v>0</v>
      </c>
      <c r="O165" s="229">
        <f>ROUND(E165*N165,2)</f>
        <v>0</v>
      </c>
      <c r="P165" s="229">
        <v>0</v>
      </c>
      <c r="Q165" s="229">
        <f>ROUND(E165*P165,2)</f>
        <v>0</v>
      </c>
      <c r="R165" s="230"/>
      <c r="S165" s="230" t="s">
        <v>361</v>
      </c>
      <c r="T165" s="230" t="s">
        <v>142</v>
      </c>
      <c r="U165" s="230">
        <v>0</v>
      </c>
      <c r="V165" s="230">
        <f>ROUND(E165*U165,2)</f>
        <v>0</v>
      </c>
      <c r="W165" s="230"/>
      <c r="X165" s="230" t="s">
        <v>143</v>
      </c>
      <c r="Y165" s="230" t="s">
        <v>144</v>
      </c>
      <c r="Z165" s="210"/>
      <c r="AA165" s="210"/>
      <c r="AB165" s="210"/>
      <c r="AC165" s="210"/>
      <c r="AD165" s="210"/>
      <c r="AE165" s="210"/>
      <c r="AF165" s="210"/>
      <c r="AG165" s="210" t="s">
        <v>145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0.399999999999999" outlineLevel="1" x14ac:dyDescent="0.25">
      <c r="A166" s="255">
        <v>46</v>
      </c>
      <c r="B166" s="256" t="s">
        <v>435</v>
      </c>
      <c r="C166" s="268" t="s">
        <v>599</v>
      </c>
      <c r="D166" s="257" t="s">
        <v>376</v>
      </c>
      <c r="E166" s="258">
        <v>1</v>
      </c>
      <c r="F166" s="259"/>
      <c r="G166" s="260">
        <f>ROUND(E166*F166,2)</f>
        <v>0</v>
      </c>
      <c r="H166" s="231"/>
      <c r="I166" s="230">
        <f>ROUND(E166*H166,2)</f>
        <v>0</v>
      </c>
      <c r="J166" s="231"/>
      <c r="K166" s="230">
        <f>ROUND(E166*J166,2)</f>
        <v>0</v>
      </c>
      <c r="L166" s="230">
        <v>21</v>
      </c>
      <c r="M166" s="230">
        <f>G166*(1+L166/100)</f>
        <v>0</v>
      </c>
      <c r="N166" s="229">
        <v>1.7479999999999999E-2</v>
      </c>
      <c r="O166" s="229">
        <f>ROUND(E166*N166,2)</f>
        <v>0.02</v>
      </c>
      <c r="P166" s="229">
        <v>0</v>
      </c>
      <c r="Q166" s="229">
        <f>ROUND(E166*P166,2)</f>
        <v>0</v>
      </c>
      <c r="R166" s="230"/>
      <c r="S166" s="230" t="s">
        <v>141</v>
      </c>
      <c r="T166" s="230" t="s">
        <v>142</v>
      </c>
      <c r="U166" s="230">
        <v>0.68</v>
      </c>
      <c r="V166" s="230">
        <f>ROUND(E166*U166,2)</f>
        <v>0.68</v>
      </c>
      <c r="W166" s="230"/>
      <c r="X166" s="230" t="s">
        <v>143</v>
      </c>
      <c r="Y166" s="230" t="s">
        <v>144</v>
      </c>
      <c r="Z166" s="210"/>
      <c r="AA166" s="210"/>
      <c r="AB166" s="210"/>
      <c r="AC166" s="210"/>
      <c r="AD166" s="210"/>
      <c r="AE166" s="210"/>
      <c r="AF166" s="210"/>
      <c r="AG166" s="210" t="s">
        <v>145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ht="40.799999999999997" outlineLevel="1" x14ac:dyDescent="0.25">
      <c r="A167" s="247">
        <v>47</v>
      </c>
      <c r="B167" s="248" t="s">
        <v>452</v>
      </c>
      <c r="C167" s="263" t="s">
        <v>453</v>
      </c>
      <c r="D167" s="249" t="s">
        <v>376</v>
      </c>
      <c r="E167" s="250">
        <v>21.822500000000002</v>
      </c>
      <c r="F167" s="251"/>
      <c r="G167" s="252">
        <f>ROUND(E167*F167,2)</f>
        <v>0</v>
      </c>
      <c r="H167" s="231"/>
      <c r="I167" s="230">
        <f>ROUND(E167*H167,2)</f>
        <v>0</v>
      </c>
      <c r="J167" s="231"/>
      <c r="K167" s="230">
        <f>ROUND(E167*J167,2)</f>
        <v>0</v>
      </c>
      <c r="L167" s="230">
        <v>21</v>
      </c>
      <c r="M167" s="230">
        <f>G167*(1+L167/100)</f>
        <v>0</v>
      </c>
      <c r="N167" s="229">
        <v>6.8400000000000002E-2</v>
      </c>
      <c r="O167" s="229">
        <f>ROUND(E167*N167,2)</f>
        <v>1.49</v>
      </c>
      <c r="P167" s="229">
        <v>0</v>
      </c>
      <c r="Q167" s="229">
        <f>ROUND(E167*P167,2)</f>
        <v>0</v>
      </c>
      <c r="R167" s="230" t="s">
        <v>387</v>
      </c>
      <c r="S167" s="230" t="s">
        <v>451</v>
      </c>
      <c r="T167" s="230" t="s">
        <v>142</v>
      </c>
      <c r="U167" s="230">
        <v>0</v>
      </c>
      <c r="V167" s="230">
        <f>ROUND(E167*U167,2)</f>
        <v>0</v>
      </c>
      <c r="W167" s="230"/>
      <c r="X167" s="230" t="s">
        <v>362</v>
      </c>
      <c r="Y167" s="230" t="s">
        <v>144</v>
      </c>
      <c r="Z167" s="210"/>
      <c r="AA167" s="210"/>
      <c r="AB167" s="210"/>
      <c r="AC167" s="210"/>
      <c r="AD167" s="210"/>
      <c r="AE167" s="210"/>
      <c r="AF167" s="210"/>
      <c r="AG167" s="210" t="s">
        <v>363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25">
      <c r="A168" s="227"/>
      <c r="B168" s="228"/>
      <c r="C168" s="265" t="s">
        <v>600</v>
      </c>
      <c r="D168" s="232"/>
      <c r="E168" s="233">
        <v>21.82</v>
      </c>
      <c r="F168" s="230"/>
      <c r="G168" s="230"/>
      <c r="H168" s="230"/>
      <c r="I168" s="230"/>
      <c r="J168" s="230"/>
      <c r="K168" s="230"/>
      <c r="L168" s="230"/>
      <c r="M168" s="230"/>
      <c r="N168" s="229"/>
      <c r="O168" s="229"/>
      <c r="P168" s="229"/>
      <c r="Q168" s="229"/>
      <c r="R168" s="230"/>
      <c r="S168" s="230"/>
      <c r="T168" s="230"/>
      <c r="U168" s="230"/>
      <c r="V168" s="230"/>
      <c r="W168" s="230"/>
      <c r="X168" s="230"/>
      <c r="Y168" s="230"/>
      <c r="Z168" s="210"/>
      <c r="AA168" s="210"/>
      <c r="AB168" s="210"/>
      <c r="AC168" s="210"/>
      <c r="AD168" s="210"/>
      <c r="AE168" s="210"/>
      <c r="AF168" s="210"/>
      <c r="AG168" s="210" t="s">
        <v>149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ht="40.799999999999997" outlineLevel="1" x14ac:dyDescent="0.25">
      <c r="A169" s="255">
        <v>48</v>
      </c>
      <c r="B169" s="256" t="s">
        <v>458</v>
      </c>
      <c r="C169" s="268" t="s">
        <v>459</v>
      </c>
      <c r="D169" s="257" t="s">
        <v>376</v>
      </c>
      <c r="E169" s="258">
        <v>7</v>
      </c>
      <c r="F169" s="259"/>
      <c r="G169" s="260">
        <f>ROUND(E169*F169,2)</f>
        <v>0</v>
      </c>
      <c r="H169" s="231"/>
      <c r="I169" s="230">
        <f>ROUND(E169*H169,2)</f>
        <v>0</v>
      </c>
      <c r="J169" s="231"/>
      <c r="K169" s="230">
        <f>ROUND(E169*J169,2)</f>
        <v>0</v>
      </c>
      <c r="L169" s="230">
        <v>21</v>
      </c>
      <c r="M169" s="230">
        <f>G169*(1+L169/100)</f>
        <v>0</v>
      </c>
      <c r="N169" s="229">
        <v>9.1999999999999998E-3</v>
      </c>
      <c r="O169" s="229">
        <f>ROUND(E169*N169,2)</f>
        <v>0.06</v>
      </c>
      <c r="P169" s="229">
        <v>0</v>
      </c>
      <c r="Q169" s="229">
        <f>ROUND(E169*P169,2)</f>
        <v>0</v>
      </c>
      <c r="R169" s="230" t="s">
        <v>387</v>
      </c>
      <c r="S169" s="230" t="s">
        <v>141</v>
      </c>
      <c r="T169" s="230" t="s">
        <v>142</v>
      </c>
      <c r="U169" s="230">
        <v>0</v>
      </c>
      <c r="V169" s="230">
        <f>ROUND(E169*U169,2)</f>
        <v>0</v>
      </c>
      <c r="W169" s="230"/>
      <c r="X169" s="230" t="s">
        <v>362</v>
      </c>
      <c r="Y169" s="230" t="s">
        <v>144</v>
      </c>
      <c r="Z169" s="210"/>
      <c r="AA169" s="210"/>
      <c r="AB169" s="210"/>
      <c r="AC169" s="210"/>
      <c r="AD169" s="210"/>
      <c r="AE169" s="210"/>
      <c r="AF169" s="210"/>
      <c r="AG169" s="210" t="s">
        <v>363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ht="30.6" outlineLevel="1" x14ac:dyDescent="0.25">
      <c r="A170" s="255">
        <v>49</v>
      </c>
      <c r="B170" s="256" t="s">
        <v>464</v>
      </c>
      <c r="C170" s="268" t="s">
        <v>465</v>
      </c>
      <c r="D170" s="257" t="s">
        <v>376</v>
      </c>
      <c r="E170" s="258">
        <v>1</v>
      </c>
      <c r="F170" s="259"/>
      <c r="G170" s="260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3.9300000000000002E-2</v>
      </c>
      <c r="O170" s="229">
        <f>ROUND(E170*N170,2)</f>
        <v>0.04</v>
      </c>
      <c r="P170" s="229">
        <v>0</v>
      </c>
      <c r="Q170" s="229">
        <f>ROUND(E170*P170,2)</f>
        <v>0</v>
      </c>
      <c r="R170" s="230" t="s">
        <v>387</v>
      </c>
      <c r="S170" s="230" t="s">
        <v>141</v>
      </c>
      <c r="T170" s="230" t="s">
        <v>142</v>
      </c>
      <c r="U170" s="230">
        <v>0</v>
      </c>
      <c r="V170" s="230">
        <f>ROUND(E170*U170,2)</f>
        <v>0</v>
      </c>
      <c r="W170" s="230"/>
      <c r="X170" s="230" t="s">
        <v>362</v>
      </c>
      <c r="Y170" s="230" t="s">
        <v>144</v>
      </c>
      <c r="Z170" s="210"/>
      <c r="AA170" s="210"/>
      <c r="AB170" s="210"/>
      <c r="AC170" s="210"/>
      <c r="AD170" s="210"/>
      <c r="AE170" s="210"/>
      <c r="AF170" s="210"/>
      <c r="AG170" s="210" t="s">
        <v>363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ht="30.6" outlineLevel="1" x14ac:dyDescent="0.25">
      <c r="A171" s="255">
        <v>50</v>
      </c>
      <c r="B171" s="256" t="s">
        <v>466</v>
      </c>
      <c r="C171" s="268" t="s">
        <v>467</v>
      </c>
      <c r="D171" s="257" t="s">
        <v>376</v>
      </c>
      <c r="E171" s="258">
        <v>1</v>
      </c>
      <c r="F171" s="259"/>
      <c r="G171" s="260">
        <f>ROUND(E171*F171,2)</f>
        <v>0</v>
      </c>
      <c r="H171" s="231"/>
      <c r="I171" s="230">
        <f>ROUND(E171*H171,2)</f>
        <v>0</v>
      </c>
      <c r="J171" s="231"/>
      <c r="K171" s="230">
        <f>ROUND(E171*J171,2)</f>
        <v>0</v>
      </c>
      <c r="L171" s="230">
        <v>21</v>
      </c>
      <c r="M171" s="230">
        <f>G171*(1+L171/100)</f>
        <v>0</v>
      </c>
      <c r="N171" s="229">
        <v>2.58E-2</v>
      </c>
      <c r="O171" s="229">
        <f>ROUND(E171*N171,2)</f>
        <v>0.03</v>
      </c>
      <c r="P171" s="229">
        <v>0</v>
      </c>
      <c r="Q171" s="229">
        <f>ROUND(E171*P171,2)</f>
        <v>0</v>
      </c>
      <c r="R171" s="230" t="s">
        <v>387</v>
      </c>
      <c r="S171" s="230" t="s">
        <v>141</v>
      </c>
      <c r="T171" s="230" t="s">
        <v>142</v>
      </c>
      <c r="U171" s="230">
        <v>0</v>
      </c>
      <c r="V171" s="230">
        <f>ROUND(E171*U171,2)</f>
        <v>0</v>
      </c>
      <c r="W171" s="230"/>
      <c r="X171" s="230" t="s">
        <v>362</v>
      </c>
      <c r="Y171" s="230" t="s">
        <v>144</v>
      </c>
      <c r="Z171" s="210"/>
      <c r="AA171" s="210"/>
      <c r="AB171" s="210"/>
      <c r="AC171" s="210"/>
      <c r="AD171" s="210"/>
      <c r="AE171" s="210"/>
      <c r="AF171" s="210"/>
      <c r="AG171" s="210" t="s">
        <v>363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20.399999999999999" outlineLevel="1" x14ac:dyDescent="0.25">
      <c r="A172" s="255">
        <v>51</v>
      </c>
      <c r="B172" s="256" t="s">
        <v>468</v>
      </c>
      <c r="C172" s="268" t="s">
        <v>469</v>
      </c>
      <c r="D172" s="257" t="s">
        <v>376</v>
      </c>
      <c r="E172" s="258">
        <v>1</v>
      </c>
      <c r="F172" s="259"/>
      <c r="G172" s="260">
        <f>ROUND(E172*F172,2)</f>
        <v>0</v>
      </c>
      <c r="H172" s="231"/>
      <c r="I172" s="230">
        <f>ROUND(E172*H172,2)</f>
        <v>0</v>
      </c>
      <c r="J172" s="231"/>
      <c r="K172" s="230">
        <f>ROUND(E172*J172,2)</f>
        <v>0</v>
      </c>
      <c r="L172" s="230">
        <v>21</v>
      </c>
      <c r="M172" s="230">
        <f>G172*(1+L172/100)</f>
        <v>0</v>
      </c>
      <c r="N172" s="229">
        <v>1.5E-3</v>
      </c>
      <c r="O172" s="229">
        <f>ROUND(E172*N172,2)</f>
        <v>0</v>
      </c>
      <c r="P172" s="229">
        <v>0</v>
      </c>
      <c r="Q172" s="229">
        <f>ROUND(E172*P172,2)</f>
        <v>0</v>
      </c>
      <c r="R172" s="230" t="s">
        <v>387</v>
      </c>
      <c r="S172" s="230" t="s">
        <v>141</v>
      </c>
      <c r="T172" s="230" t="s">
        <v>142</v>
      </c>
      <c r="U172" s="230">
        <v>0</v>
      </c>
      <c r="V172" s="230">
        <f>ROUND(E172*U172,2)</f>
        <v>0</v>
      </c>
      <c r="W172" s="230"/>
      <c r="X172" s="230" t="s">
        <v>362</v>
      </c>
      <c r="Y172" s="230" t="s">
        <v>144</v>
      </c>
      <c r="Z172" s="210"/>
      <c r="AA172" s="210"/>
      <c r="AB172" s="210"/>
      <c r="AC172" s="210"/>
      <c r="AD172" s="210"/>
      <c r="AE172" s="210"/>
      <c r="AF172" s="210"/>
      <c r="AG172" s="210" t="s">
        <v>363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ht="30.6" outlineLevel="1" x14ac:dyDescent="0.25">
      <c r="A173" s="255">
        <v>52</v>
      </c>
      <c r="B173" s="256" t="s">
        <v>470</v>
      </c>
      <c r="C173" s="268" t="s">
        <v>471</v>
      </c>
      <c r="D173" s="257" t="s">
        <v>376</v>
      </c>
      <c r="E173" s="258">
        <v>3</v>
      </c>
      <c r="F173" s="259"/>
      <c r="G173" s="260">
        <f>ROUND(E173*F173,2)</f>
        <v>0</v>
      </c>
      <c r="H173" s="231"/>
      <c r="I173" s="230">
        <f>ROUND(E173*H173,2)</f>
        <v>0</v>
      </c>
      <c r="J173" s="231"/>
      <c r="K173" s="230">
        <f>ROUND(E173*J173,2)</f>
        <v>0</v>
      </c>
      <c r="L173" s="230">
        <v>21</v>
      </c>
      <c r="M173" s="230">
        <f>G173*(1+L173/100)</f>
        <v>0</v>
      </c>
      <c r="N173" s="229">
        <v>0.505</v>
      </c>
      <c r="O173" s="229">
        <f>ROUND(E173*N173,2)</f>
        <v>1.52</v>
      </c>
      <c r="P173" s="229">
        <v>0</v>
      </c>
      <c r="Q173" s="229">
        <f>ROUND(E173*P173,2)</f>
        <v>0</v>
      </c>
      <c r="R173" s="230" t="s">
        <v>387</v>
      </c>
      <c r="S173" s="230" t="s">
        <v>141</v>
      </c>
      <c r="T173" s="230" t="s">
        <v>142</v>
      </c>
      <c r="U173" s="230">
        <v>0</v>
      </c>
      <c r="V173" s="230">
        <f>ROUND(E173*U173,2)</f>
        <v>0</v>
      </c>
      <c r="W173" s="230"/>
      <c r="X173" s="230" t="s">
        <v>362</v>
      </c>
      <c r="Y173" s="230" t="s">
        <v>144</v>
      </c>
      <c r="Z173" s="210"/>
      <c r="AA173" s="210"/>
      <c r="AB173" s="210"/>
      <c r="AC173" s="210"/>
      <c r="AD173" s="210"/>
      <c r="AE173" s="210"/>
      <c r="AF173" s="210"/>
      <c r="AG173" s="210" t="s">
        <v>363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30.6" outlineLevel="1" x14ac:dyDescent="0.25">
      <c r="A174" s="255">
        <v>53</v>
      </c>
      <c r="B174" s="256" t="s">
        <v>472</v>
      </c>
      <c r="C174" s="268" t="s">
        <v>473</v>
      </c>
      <c r="D174" s="257" t="s">
        <v>376</v>
      </c>
      <c r="E174" s="258">
        <v>1</v>
      </c>
      <c r="F174" s="259"/>
      <c r="G174" s="260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0.25</v>
      </c>
      <c r="O174" s="229">
        <f>ROUND(E174*N174,2)</f>
        <v>0.25</v>
      </c>
      <c r="P174" s="229">
        <v>0</v>
      </c>
      <c r="Q174" s="229">
        <f>ROUND(E174*P174,2)</f>
        <v>0</v>
      </c>
      <c r="R174" s="230" t="s">
        <v>387</v>
      </c>
      <c r="S174" s="230" t="s">
        <v>141</v>
      </c>
      <c r="T174" s="230" t="s">
        <v>142</v>
      </c>
      <c r="U174" s="230">
        <v>0</v>
      </c>
      <c r="V174" s="230">
        <f>ROUND(E174*U174,2)</f>
        <v>0</v>
      </c>
      <c r="W174" s="230"/>
      <c r="X174" s="230" t="s">
        <v>362</v>
      </c>
      <c r="Y174" s="230" t="s">
        <v>144</v>
      </c>
      <c r="Z174" s="210"/>
      <c r="AA174" s="210"/>
      <c r="AB174" s="210"/>
      <c r="AC174" s="210"/>
      <c r="AD174" s="210"/>
      <c r="AE174" s="210"/>
      <c r="AF174" s="210"/>
      <c r="AG174" s="210" t="s">
        <v>363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ht="30.6" outlineLevel="1" x14ac:dyDescent="0.25">
      <c r="A175" s="255">
        <v>54</v>
      </c>
      <c r="B175" s="256" t="s">
        <v>474</v>
      </c>
      <c r="C175" s="268" t="s">
        <v>475</v>
      </c>
      <c r="D175" s="257" t="s">
        <v>376</v>
      </c>
      <c r="E175" s="258">
        <v>2</v>
      </c>
      <c r="F175" s="259"/>
      <c r="G175" s="260">
        <f>ROUND(E175*F175,2)</f>
        <v>0</v>
      </c>
      <c r="H175" s="231"/>
      <c r="I175" s="230">
        <f>ROUND(E175*H175,2)</f>
        <v>0</v>
      </c>
      <c r="J175" s="231"/>
      <c r="K175" s="230">
        <f>ROUND(E175*J175,2)</f>
        <v>0</v>
      </c>
      <c r="L175" s="230">
        <v>21</v>
      </c>
      <c r="M175" s="230">
        <f>G175*(1+L175/100)</f>
        <v>0</v>
      </c>
      <c r="N175" s="229">
        <v>0.5</v>
      </c>
      <c r="O175" s="229">
        <f>ROUND(E175*N175,2)</f>
        <v>1</v>
      </c>
      <c r="P175" s="229">
        <v>0</v>
      </c>
      <c r="Q175" s="229">
        <f>ROUND(E175*P175,2)</f>
        <v>0</v>
      </c>
      <c r="R175" s="230" t="s">
        <v>387</v>
      </c>
      <c r="S175" s="230" t="s">
        <v>141</v>
      </c>
      <c r="T175" s="230" t="s">
        <v>142</v>
      </c>
      <c r="U175" s="230">
        <v>0</v>
      </c>
      <c r="V175" s="230">
        <f>ROUND(E175*U175,2)</f>
        <v>0</v>
      </c>
      <c r="W175" s="230"/>
      <c r="X175" s="230" t="s">
        <v>362</v>
      </c>
      <c r="Y175" s="230" t="s">
        <v>144</v>
      </c>
      <c r="Z175" s="210"/>
      <c r="AA175" s="210"/>
      <c r="AB175" s="210"/>
      <c r="AC175" s="210"/>
      <c r="AD175" s="210"/>
      <c r="AE175" s="210"/>
      <c r="AF175" s="210"/>
      <c r="AG175" s="210" t="s">
        <v>363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ht="30.6" outlineLevel="1" x14ac:dyDescent="0.25">
      <c r="A176" s="255">
        <v>55</v>
      </c>
      <c r="B176" s="256" t="s">
        <v>476</v>
      </c>
      <c r="C176" s="268" t="s">
        <v>477</v>
      </c>
      <c r="D176" s="257" t="s">
        <v>376</v>
      </c>
      <c r="E176" s="258">
        <v>2</v>
      </c>
      <c r="F176" s="259"/>
      <c r="G176" s="260">
        <f>ROUND(E176*F176,2)</f>
        <v>0</v>
      </c>
      <c r="H176" s="231"/>
      <c r="I176" s="230">
        <f>ROUND(E176*H176,2)</f>
        <v>0</v>
      </c>
      <c r="J176" s="231"/>
      <c r="K176" s="230">
        <f>ROUND(E176*J176,2)</f>
        <v>0</v>
      </c>
      <c r="L176" s="230">
        <v>21</v>
      </c>
      <c r="M176" s="230">
        <f>G176*(1+L176/100)</f>
        <v>0</v>
      </c>
      <c r="N176" s="229">
        <v>1</v>
      </c>
      <c r="O176" s="229">
        <f>ROUND(E176*N176,2)</f>
        <v>2</v>
      </c>
      <c r="P176" s="229">
        <v>0</v>
      </c>
      <c r="Q176" s="229">
        <f>ROUND(E176*P176,2)</f>
        <v>0</v>
      </c>
      <c r="R176" s="230" t="s">
        <v>387</v>
      </c>
      <c r="S176" s="230" t="s">
        <v>141</v>
      </c>
      <c r="T176" s="230" t="s">
        <v>142</v>
      </c>
      <c r="U176" s="230">
        <v>0</v>
      </c>
      <c r="V176" s="230">
        <f>ROUND(E176*U176,2)</f>
        <v>0</v>
      </c>
      <c r="W176" s="230"/>
      <c r="X176" s="230" t="s">
        <v>362</v>
      </c>
      <c r="Y176" s="230" t="s">
        <v>144</v>
      </c>
      <c r="Z176" s="210"/>
      <c r="AA176" s="210"/>
      <c r="AB176" s="210"/>
      <c r="AC176" s="210"/>
      <c r="AD176" s="210"/>
      <c r="AE176" s="210"/>
      <c r="AF176" s="210"/>
      <c r="AG176" s="210" t="s">
        <v>363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ht="30.6" outlineLevel="1" x14ac:dyDescent="0.25">
      <c r="A177" s="255">
        <v>56</v>
      </c>
      <c r="B177" s="256" t="s">
        <v>478</v>
      </c>
      <c r="C177" s="268" t="s">
        <v>479</v>
      </c>
      <c r="D177" s="257" t="s">
        <v>376</v>
      </c>
      <c r="E177" s="258">
        <v>3</v>
      </c>
      <c r="F177" s="259"/>
      <c r="G177" s="260">
        <f>ROUND(E177*F177,2)</f>
        <v>0</v>
      </c>
      <c r="H177" s="231"/>
      <c r="I177" s="230">
        <f>ROUND(E177*H177,2)</f>
        <v>0</v>
      </c>
      <c r="J177" s="231"/>
      <c r="K177" s="230">
        <f>ROUND(E177*J177,2)</f>
        <v>0</v>
      </c>
      <c r="L177" s="230">
        <v>21</v>
      </c>
      <c r="M177" s="230">
        <f>G177*(1+L177/100)</f>
        <v>0</v>
      </c>
      <c r="N177" s="229">
        <v>1.6</v>
      </c>
      <c r="O177" s="229">
        <f>ROUND(E177*N177,2)</f>
        <v>4.8</v>
      </c>
      <c r="P177" s="229">
        <v>0</v>
      </c>
      <c r="Q177" s="229">
        <f>ROUND(E177*P177,2)</f>
        <v>0</v>
      </c>
      <c r="R177" s="230" t="s">
        <v>387</v>
      </c>
      <c r="S177" s="230" t="s">
        <v>141</v>
      </c>
      <c r="T177" s="230" t="s">
        <v>142</v>
      </c>
      <c r="U177" s="230">
        <v>0</v>
      </c>
      <c r="V177" s="230">
        <f>ROUND(E177*U177,2)</f>
        <v>0</v>
      </c>
      <c r="W177" s="230"/>
      <c r="X177" s="230" t="s">
        <v>362</v>
      </c>
      <c r="Y177" s="230" t="s">
        <v>144</v>
      </c>
      <c r="Z177" s="210"/>
      <c r="AA177" s="210"/>
      <c r="AB177" s="210"/>
      <c r="AC177" s="210"/>
      <c r="AD177" s="210"/>
      <c r="AE177" s="210"/>
      <c r="AF177" s="210"/>
      <c r="AG177" s="210" t="s">
        <v>363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5">
      <c r="A178" s="255">
        <v>57</v>
      </c>
      <c r="B178" s="256" t="s">
        <v>480</v>
      </c>
      <c r="C178" s="268" t="s">
        <v>481</v>
      </c>
      <c r="D178" s="257" t="s">
        <v>376</v>
      </c>
      <c r="E178" s="258">
        <v>8</v>
      </c>
      <c r="F178" s="259"/>
      <c r="G178" s="260">
        <f>ROUND(E178*F178,2)</f>
        <v>0</v>
      </c>
      <c r="H178" s="231"/>
      <c r="I178" s="230">
        <f>ROUND(E178*H178,2)</f>
        <v>0</v>
      </c>
      <c r="J178" s="231"/>
      <c r="K178" s="230">
        <f>ROUND(E178*J178,2)</f>
        <v>0</v>
      </c>
      <c r="L178" s="230">
        <v>21</v>
      </c>
      <c r="M178" s="230">
        <f>G178*(1+L178/100)</f>
        <v>0</v>
      </c>
      <c r="N178" s="229">
        <v>2E-3</v>
      </c>
      <c r="O178" s="229">
        <f>ROUND(E178*N178,2)</f>
        <v>0.02</v>
      </c>
      <c r="P178" s="229">
        <v>0</v>
      </c>
      <c r="Q178" s="229">
        <f>ROUND(E178*P178,2)</f>
        <v>0</v>
      </c>
      <c r="R178" s="230" t="s">
        <v>387</v>
      </c>
      <c r="S178" s="230" t="s">
        <v>141</v>
      </c>
      <c r="T178" s="230" t="s">
        <v>142</v>
      </c>
      <c r="U178" s="230">
        <v>0</v>
      </c>
      <c r="V178" s="230">
        <f>ROUND(E178*U178,2)</f>
        <v>0</v>
      </c>
      <c r="W178" s="230"/>
      <c r="X178" s="230" t="s">
        <v>362</v>
      </c>
      <c r="Y178" s="230" t="s">
        <v>144</v>
      </c>
      <c r="Z178" s="210"/>
      <c r="AA178" s="210"/>
      <c r="AB178" s="210"/>
      <c r="AC178" s="210"/>
      <c r="AD178" s="210"/>
      <c r="AE178" s="210"/>
      <c r="AF178" s="210"/>
      <c r="AG178" s="210" t="s">
        <v>363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x14ac:dyDescent="0.25">
      <c r="A179" s="240" t="s">
        <v>136</v>
      </c>
      <c r="B179" s="241" t="s">
        <v>87</v>
      </c>
      <c r="C179" s="262" t="s">
        <v>88</v>
      </c>
      <c r="D179" s="242"/>
      <c r="E179" s="243"/>
      <c r="F179" s="244"/>
      <c r="G179" s="245">
        <f>SUMIF(AG180:AG185,"&lt;&gt;NOR",G180:G185)</f>
        <v>0</v>
      </c>
      <c r="H179" s="239"/>
      <c r="I179" s="239">
        <f>SUM(I180:I185)</f>
        <v>0</v>
      </c>
      <c r="J179" s="239"/>
      <c r="K179" s="239">
        <f>SUM(K180:K185)</f>
        <v>0</v>
      </c>
      <c r="L179" s="239"/>
      <c r="M179" s="239">
        <f>SUM(M180:M185)</f>
        <v>0</v>
      </c>
      <c r="N179" s="238"/>
      <c r="O179" s="238">
        <f>SUM(O180:O185)</f>
        <v>0</v>
      </c>
      <c r="P179" s="238"/>
      <c r="Q179" s="238">
        <f>SUM(Q180:Q185)</f>
        <v>0</v>
      </c>
      <c r="R179" s="239"/>
      <c r="S179" s="239"/>
      <c r="T179" s="239"/>
      <c r="U179" s="239"/>
      <c r="V179" s="239">
        <f>SUM(V180:V185)</f>
        <v>9.5500000000000007</v>
      </c>
      <c r="W179" s="239"/>
      <c r="X179" s="239"/>
      <c r="Y179" s="239"/>
      <c r="AG179" t="s">
        <v>137</v>
      </c>
    </row>
    <row r="180" spans="1:60" ht="20.399999999999999" outlineLevel="1" x14ac:dyDescent="0.25">
      <c r="A180" s="247">
        <v>58</v>
      </c>
      <c r="B180" s="248" t="s">
        <v>482</v>
      </c>
      <c r="C180" s="263" t="s">
        <v>483</v>
      </c>
      <c r="D180" s="249" t="s">
        <v>191</v>
      </c>
      <c r="E180" s="250">
        <v>258</v>
      </c>
      <c r="F180" s="251"/>
      <c r="G180" s="252">
        <f>ROUND(E180*F180,2)</f>
        <v>0</v>
      </c>
      <c r="H180" s="231"/>
      <c r="I180" s="230">
        <f>ROUND(E180*H180,2)</f>
        <v>0</v>
      </c>
      <c r="J180" s="231"/>
      <c r="K180" s="230">
        <f>ROUND(E180*J180,2)</f>
        <v>0</v>
      </c>
      <c r="L180" s="230">
        <v>21</v>
      </c>
      <c r="M180" s="230">
        <f>G180*(1+L180/100)</f>
        <v>0</v>
      </c>
      <c r="N180" s="229">
        <v>0</v>
      </c>
      <c r="O180" s="229">
        <f>ROUND(E180*N180,2)</f>
        <v>0</v>
      </c>
      <c r="P180" s="229">
        <v>0</v>
      </c>
      <c r="Q180" s="229">
        <f>ROUND(E180*P180,2)</f>
        <v>0</v>
      </c>
      <c r="R180" s="230"/>
      <c r="S180" s="230" t="s">
        <v>141</v>
      </c>
      <c r="T180" s="230" t="s">
        <v>142</v>
      </c>
      <c r="U180" s="230">
        <v>3.6999999999999998E-2</v>
      </c>
      <c r="V180" s="230">
        <f>ROUND(E180*U180,2)</f>
        <v>9.5500000000000007</v>
      </c>
      <c r="W180" s="230"/>
      <c r="X180" s="230" t="s">
        <v>143</v>
      </c>
      <c r="Y180" s="230" t="s">
        <v>144</v>
      </c>
      <c r="Z180" s="210"/>
      <c r="AA180" s="210"/>
      <c r="AB180" s="210"/>
      <c r="AC180" s="210"/>
      <c r="AD180" s="210"/>
      <c r="AE180" s="210"/>
      <c r="AF180" s="210"/>
      <c r="AG180" s="210" t="s">
        <v>145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2" x14ac:dyDescent="0.25">
      <c r="A181" s="227"/>
      <c r="B181" s="228"/>
      <c r="C181" s="264" t="s">
        <v>484</v>
      </c>
      <c r="D181" s="253"/>
      <c r="E181" s="253"/>
      <c r="F181" s="253"/>
      <c r="G181" s="253"/>
      <c r="H181" s="230"/>
      <c r="I181" s="230"/>
      <c r="J181" s="230"/>
      <c r="K181" s="230"/>
      <c r="L181" s="230"/>
      <c r="M181" s="230"/>
      <c r="N181" s="229"/>
      <c r="O181" s="229"/>
      <c r="P181" s="229"/>
      <c r="Q181" s="229"/>
      <c r="R181" s="230"/>
      <c r="S181" s="230"/>
      <c r="T181" s="230"/>
      <c r="U181" s="230"/>
      <c r="V181" s="230"/>
      <c r="W181" s="230"/>
      <c r="X181" s="230"/>
      <c r="Y181" s="230"/>
      <c r="Z181" s="210"/>
      <c r="AA181" s="210"/>
      <c r="AB181" s="210"/>
      <c r="AC181" s="210"/>
      <c r="AD181" s="210"/>
      <c r="AE181" s="210"/>
      <c r="AF181" s="210"/>
      <c r="AG181" s="210" t="s">
        <v>147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5">
      <c r="A182" s="227"/>
      <c r="B182" s="228"/>
      <c r="C182" s="265" t="s">
        <v>148</v>
      </c>
      <c r="D182" s="232"/>
      <c r="E182" s="233"/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149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5">
      <c r="A183" s="227"/>
      <c r="B183" s="228"/>
      <c r="C183" s="265" t="s">
        <v>601</v>
      </c>
      <c r="D183" s="232"/>
      <c r="E183" s="233">
        <v>24</v>
      </c>
      <c r="F183" s="230"/>
      <c r="G183" s="230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30"/>
      <c r="Z183" s="210"/>
      <c r="AA183" s="210"/>
      <c r="AB183" s="210"/>
      <c r="AC183" s="210"/>
      <c r="AD183" s="210"/>
      <c r="AE183" s="210"/>
      <c r="AF183" s="210"/>
      <c r="AG183" s="210" t="s">
        <v>149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3" x14ac:dyDescent="0.25">
      <c r="A184" s="227"/>
      <c r="B184" s="228"/>
      <c r="C184" s="265" t="s">
        <v>602</v>
      </c>
      <c r="D184" s="232"/>
      <c r="E184" s="233">
        <v>134</v>
      </c>
      <c r="F184" s="230"/>
      <c r="G184" s="230"/>
      <c r="H184" s="230"/>
      <c r="I184" s="230"/>
      <c r="J184" s="230"/>
      <c r="K184" s="230"/>
      <c r="L184" s="230"/>
      <c r="M184" s="230"/>
      <c r="N184" s="229"/>
      <c r="O184" s="229"/>
      <c r="P184" s="229"/>
      <c r="Q184" s="229"/>
      <c r="R184" s="230"/>
      <c r="S184" s="230"/>
      <c r="T184" s="230"/>
      <c r="U184" s="230"/>
      <c r="V184" s="230"/>
      <c r="W184" s="230"/>
      <c r="X184" s="230"/>
      <c r="Y184" s="230"/>
      <c r="Z184" s="210"/>
      <c r="AA184" s="210"/>
      <c r="AB184" s="210"/>
      <c r="AC184" s="210"/>
      <c r="AD184" s="210"/>
      <c r="AE184" s="210"/>
      <c r="AF184" s="210"/>
      <c r="AG184" s="210" t="s">
        <v>149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3" x14ac:dyDescent="0.25">
      <c r="A185" s="227"/>
      <c r="B185" s="228"/>
      <c r="C185" s="265" t="s">
        <v>603</v>
      </c>
      <c r="D185" s="232"/>
      <c r="E185" s="233">
        <v>100</v>
      </c>
      <c r="F185" s="230"/>
      <c r="G185" s="230"/>
      <c r="H185" s="230"/>
      <c r="I185" s="230"/>
      <c r="J185" s="230"/>
      <c r="K185" s="230"/>
      <c r="L185" s="230"/>
      <c r="M185" s="230"/>
      <c r="N185" s="229"/>
      <c r="O185" s="229"/>
      <c r="P185" s="229"/>
      <c r="Q185" s="229"/>
      <c r="R185" s="230"/>
      <c r="S185" s="230"/>
      <c r="T185" s="230"/>
      <c r="U185" s="230"/>
      <c r="V185" s="230"/>
      <c r="W185" s="230"/>
      <c r="X185" s="230"/>
      <c r="Y185" s="230"/>
      <c r="Z185" s="210"/>
      <c r="AA185" s="210"/>
      <c r="AB185" s="210"/>
      <c r="AC185" s="210"/>
      <c r="AD185" s="210"/>
      <c r="AE185" s="210"/>
      <c r="AF185" s="210"/>
      <c r="AG185" s="210" t="s">
        <v>149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x14ac:dyDescent="0.25">
      <c r="A186" s="240" t="s">
        <v>136</v>
      </c>
      <c r="B186" s="241" t="s">
        <v>89</v>
      </c>
      <c r="C186" s="262" t="s">
        <v>90</v>
      </c>
      <c r="D186" s="242"/>
      <c r="E186" s="243"/>
      <c r="F186" s="244"/>
      <c r="G186" s="245">
        <f>SUMIF(AG187:AG187,"&lt;&gt;NOR",G187:G187)</f>
        <v>0</v>
      </c>
      <c r="H186" s="239"/>
      <c r="I186" s="239">
        <f>SUM(I187:I187)</f>
        <v>0</v>
      </c>
      <c r="J186" s="239"/>
      <c r="K186" s="239">
        <f>SUM(K187:K187)</f>
        <v>0</v>
      </c>
      <c r="L186" s="239"/>
      <c r="M186" s="239">
        <f>SUM(M187:M187)</f>
        <v>0</v>
      </c>
      <c r="N186" s="238"/>
      <c r="O186" s="238">
        <f>SUM(O187:O187)</f>
        <v>22.68</v>
      </c>
      <c r="P186" s="238"/>
      <c r="Q186" s="238">
        <f>SUM(Q187:Q187)</f>
        <v>0</v>
      </c>
      <c r="R186" s="239"/>
      <c r="S186" s="239"/>
      <c r="T186" s="239"/>
      <c r="U186" s="239"/>
      <c r="V186" s="239">
        <f>SUM(V187:V187)</f>
        <v>37.03</v>
      </c>
      <c r="W186" s="239"/>
      <c r="X186" s="239"/>
      <c r="Y186" s="239"/>
      <c r="AG186" t="s">
        <v>137</v>
      </c>
    </row>
    <row r="187" spans="1:60" ht="20.399999999999999" outlineLevel="1" x14ac:dyDescent="0.25">
      <c r="A187" s="255">
        <v>59</v>
      </c>
      <c r="B187" s="256" t="s">
        <v>489</v>
      </c>
      <c r="C187" s="268" t="s">
        <v>490</v>
      </c>
      <c r="D187" s="257" t="s">
        <v>491</v>
      </c>
      <c r="E187" s="258">
        <v>100</v>
      </c>
      <c r="F187" s="259"/>
      <c r="G187" s="260">
        <f>ROUND(E187*F187,2)</f>
        <v>0</v>
      </c>
      <c r="H187" s="231"/>
      <c r="I187" s="230">
        <f>ROUND(E187*H187,2)</f>
        <v>0</v>
      </c>
      <c r="J187" s="231"/>
      <c r="K187" s="230">
        <f>ROUND(E187*J187,2)</f>
        <v>0</v>
      </c>
      <c r="L187" s="230">
        <v>21</v>
      </c>
      <c r="M187" s="230">
        <f>G187*(1+L187/100)</f>
        <v>0</v>
      </c>
      <c r="N187" s="229">
        <v>0.22678999999999999</v>
      </c>
      <c r="O187" s="229">
        <f>ROUND(E187*N187,2)</f>
        <v>22.68</v>
      </c>
      <c r="P187" s="229">
        <v>0</v>
      </c>
      <c r="Q187" s="229">
        <f>ROUND(E187*P187,2)</f>
        <v>0</v>
      </c>
      <c r="R187" s="230"/>
      <c r="S187" s="230" t="s">
        <v>141</v>
      </c>
      <c r="T187" s="230" t="s">
        <v>142</v>
      </c>
      <c r="U187" s="230">
        <v>0.37026999999999999</v>
      </c>
      <c r="V187" s="230">
        <f>ROUND(E187*U187,2)</f>
        <v>37.03</v>
      </c>
      <c r="W187" s="230"/>
      <c r="X187" s="230" t="s">
        <v>143</v>
      </c>
      <c r="Y187" s="230" t="s">
        <v>144</v>
      </c>
      <c r="Z187" s="210"/>
      <c r="AA187" s="210"/>
      <c r="AB187" s="210"/>
      <c r="AC187" s="210"/>
      <c r="AD187" s="210"/>
      <c r="AE187" s="210"/>
      <c r="AF187" s="210"/>
      <c r="AG187" s="210" t="s">
        <v>145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x14ac:dyDescent="0.25">
      <c r="A188" s="240" t="s">
        <v>136</v>
      </c>
      <c r="B188" s="241" t="s">
        <v>91</v>
      </c>
      <c r="C188" s="262" t="s">
        <v>92</v>
      </c>
      <c r="D188" s="242"/>
      <c r="E188" s="243"/>
      <c r="F188" s="244"/>
      <c r="G188" s="245">
        <f>SUMIF(AG189:AG192,"&lt;&gt;NOR",G189:G192)</f>
        <v>0</v>
      </c>
      <c r="H188" s="239"/>
      <c r="I188" s="239">
        <f>SUM(I189:I192)</f>
        <v>0</v>
      </c>
      <c r="J188" s="239"/>
      <c r="K188" s="239">
        <f>SUM(K189:K192)</f>
        <v>0</v>
      </c>
      <c r="L188" s="239"/>
      <c r="M188" s="239">
        <f>SUM(M189:M192)</f>
        <v>0</v>
      </c>
      <c r="N188" s="238"/>
      <c r="O188" s="238">
        <f>SUM(O189:O192)</f>
        <v>0.02</v>
      </c>
      <c r="P188" s="238"/>
      <c r="Q188" s="238">
        <f>SUM(Q189:Q192)</f>
        <v>25.64</v>
      </c>
      <c r="R188" s="239"/>
      <c r="S188" s="239"/>
      <c r="T188" s="239"/>
      <c r="U188" s="239"/>
      <c r="V188" s="239">
        <f>SUM(V189:V192)</f>
        <v>58.85</v>
      </c>
      <c r="W188" s="239"/>
      <c r="X188" s="239"/>
      <c r="Y188" s="239"/>
      <c r="AG188" t="s">
        <v>137</v>
      </c>
    </row>
    <row r="189" spans="1:60" ht="30.6" outlineLevel="1" x14ac:dyDescent="0.25">
      <c r="A189" s="255">
        <v>60</v>
      </c>
      <c r="B189" s="256" t="s">
        <v>498</v>
      </c>
      <c r="C189" s="268" t="s">
        <v>499</v>
      </c>
      <c r="D189" s="257" t="s">
        <v>376</v>
      </c>
      <c r="E189" s="258">
        <v>4</v>
      </c>
      <c r="F189" s="259"/>
      <c r="G189" s="260">
        <f>ROUND(E189*F189,2)</f>
        <v>0</v>
      </c>
      <c r="H189" s="231"/>
      <c r="I189" s="230">
        <f>ROUND(E189*H189,2)</f>
        <v>0</v>
      </c>
      <c r="J189" s="231"/>
      <c r="K189" s="230">
        <f>ROUND(E189*J189,2)</f>
        <v>0</v>
      </c>
      <c r="L189" s="230">
        <v>21</v>
      </c>
      <c r="M189" s="230">
        <f>G189*(1+L189/100)</f>
        <v>0</v>
      </c>
      <c r="N189" s="229">
        <v>0</v>
      </c>
      <c r="O189" s="229">
        <f>ROUND(E189*N189,2)</f>
        <v>0</v>
      </c>
      <c r="P189" s="229">
        <v>4.4999999999999998E-2</v>
      </c>
      <c r="Q189" s="229">
        <f>ROUND(E189*P189,2)</f>
        <v>0.18</v>
      </c>
      <c r="R189" s="230"/>
      <c r="S189" s="230" t="s">
        <v>141</v>
      </c>
      <c r="T189" s="230" t="s">
        <v>142</v>
      </c>
      <c r="U189" s="230">
        <v>0.26</v>
      </c>
      <c r="V189" s="230">
        <f>ROUND(E189*U189,2)</f>
        <v>1.04</v>
      </c>
      <c r="W189" s="230"/>
      <c r="X189" s="230" t="s">
        <v>143</v>
      </c>
      <c r="Y189" s="230" t="s">
        <v>144</v>
      </c>
      <c r="Z189" s="210"/>
      <c r="AA189" s="210"/>
      <c r="AB189" s="210"/>
      <c r="AC189" s="210"/>
      <c r="AD189" s="210"/>
      <c r="AE189" s="210"/>
      <c r="AF189" s="210"/>
      <c r="AG189" s="210" t="s">
        <v>145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5">
      <c r="A190" s="247">
        <v>61</v>
      </c>
      <c r="B190" s="248" t="s">
        <v>493</v>
      </c>
      <c r="C190" s="263" t="s">
        <v>494</v>
      </c>
      <c r="D190" s="249" t="s">
        <v>221</v>
      </c>
      <c r="E190" s="250">
        <v>11.5709</v>
      </c>
      <c r="F190" s="251"/>
      <c r="G190" s="252">
        <f>ROUND(E190*F190,2)</f>
        <v>0</v>
      </c>
      <c r="H190" s="231"/>
      <c r="I190" s="230">
        <f>ROUND(E190*H190,2)</f>
        <v>0</v>
      </c>
      <c r="J190" s="231"/>
      <c r="K190" s="230">
        <f>ROUND(E190*J190,2)</f>
        <v>0</v>
      </c>
      <c r="L190" s="230">
        <v>21</v>
      </c>
      <c r="M190" s="230">
        <f>G190*(1+L190/100)</f>
        <v>0</v>
      </c>
      <c r="N190" s="229">
        <v>1.47E-3</v>
      </c>
      <c r="O190" s="229">
        <f>ROUND(E190*N190,2)</f>
        <v>0.02</v>
      </c>
      <c r="P190" s="229">
        <v>2.2000000000000002</v>
      </c>
      <c r="Q190" s="229">
        <f>ROUND(E190*P190,2)</f>
        <v>25.46</v>
      </c>
      <c r="R190" s="230"/>
      <c r="S190" s="230" t="s">
        <v>141</v>
      </c>
      <c r="T190" s="230" t="s">
        <v>142</v>
      </c>
      <c r="U190" s="230">
        <v>4.9960000000000004</v>
      </c>
      <c r="V190" s="230">
        <f>ROUND(E190*U190,2)</f>
        <v>57.81</v>
      </c>
      <c r="W190" s="230"/>
      <c r="X190" s="230" t="s">
        <v>143</v>
      </c>
      <c r="Y190" s="230" t="s">
        <v>144</v>
      </c>
      <c r="Z190" s="210"/>
      <c r="AA190" s="210"/>
      <c r="AB190" s="210"/>
      <c r="AC190" s="210"/>
      <c r="AD190" s="210"/>
      <c r="AE190" s="210"/>
      <c r="AF190" s="210"/>
      <c r="AG190" s="210" t="s">
        <v>145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5">
      <c r="A191" s="227"/>
      <c r="B191" s="228"/>
      <c r="C191" s="265" t="s">
        <v>604</v>
      </c>
      <c r="D191" s="232"/>
      <c r="E191" s="233">
        <v>2.0099999999999998</v>
      </c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149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25">
      <c r="A192" s="227"/>
      <c r="B192" s="228"/>
      <c r="C192" s="265" t="s">
        <v>605</v>
      </c>
      <c r="D192" s="232"/>
      <c r="E192" s="233">
        <v>9.56</v>
      </c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149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x14ac:dyDescent="0.25">
      <c r="A193" s="240" t="s">
        <v>136</v>
      </c>
      <c r="B193" s="241" t="s">
        <v>93</v>
      </c>
      <c r="C193" s="262" t="s">
        <v>94</v>
      </c>
      <c r="D193" s="242"/>
      <c r="E193" s="243"/>
      <c r="F193" s="244"/>
      <c r="G193" s="245">
        <f>SUMIF(AG194:AG199,"&lt;&gt;NOR",G194:G199)</f>
        <v>0</v>
      </c>
      <c r="H193" s="239"/>
      <c r="I193" s="239">
        <f>SUM(I194:I199)</f>
        <v>0</v>
      </c>
      <c r="J193" s="239"/>
      <c r="K193" s="239">
        <f>SUM(K194:K199)</f>
        <v>0</v>
      </c>
      <c r="L193" s="239"/>
      <c r="M193" s="239">
        <f>SUM(M194:M199)</f>
        <v>0</v>
      </c>
      <c r="N193" s="238"/>
      <c r="O193" s="238">
        <f>SUM(O194:O199)</f>
        <v>0</v>
      </c>
      <c r="P193" s="238"/>
      <c r="Q193" s="238">
        <f>SUM(Q194:Q199)</f>
        <v>0</v>
      </c>
      <c r="R193" s="239"/>
      <c r="S193" s="239"/>
      <c r="T193" s="239"/>
      <c r="U193" s="239"/>
      <c r="V193" s="239">
        <f>SUM(V194:V199)</f>
        <v>180.35</v>
      </c>
      <c r="W193" s="239"/>
      <c r="X193" s="239"/>
      <c r="Y193" s="239"/>
      <c r="AG193" t="s">
        <v>137</v>
      </c>
    </row>
    <row r="194" spans="1:60" ht="20.399999999999999" outlineLevel="1" x14ac:dyDescent="0.25">
      <c r="A194" s="247">
        <v>62</v>
      </c>
      <c r="B194" s="248" t="s">
        <v>501</v>
      </c>
      <c r="C194" s="263" t="s">
        <v>502</v>
      </c>
      <c r="D194" s="249" t="s">
        <v>503</v>
      </c>
      <c r="E194" s="250">
        <v>852.73158000000001</v>
      </c>
      <c r="F194" s="251"/>
      <c r="G194" s="252">
        <f>ROUND(E194*F194,2)</f>
        <v>0</v>
      </c>
      <c r="H194" s="231"/>
      <c r="I194" s="230">
        <f>ROUND(E194*H194,2)</f>
        <v>0</v>
      </c>
      <c r="J194" s="231"/>
      <c r="K194" s="230">
        <f>ROUND(E194*J194,2)</f>
        <v>0</v>
      </c>
      <c r="L194" s="230">
        <v>21</v>
      </c>
      <c r="M194" s="230">
        <f>G194*(1+L194/100)</f>
        <v>0</v>
      </c>
      <c r="N194" s="229">
        <v>0</v>
      </c>
      <c r="O194" s="229">
        <f>ROUND(E194*N194,2)</f>
        <v>0</v>
      </c>
      <c r="P194" s="229">
        <v>0</v>
      </c>
      <c r="Q194" s="229">
        <f>ROUND(E194*P194,2)</f>
        <v>0</v>
      </c>
      <c r="R194" s="230"/>
      <c r="S194" s="230" t="s">
        <v>141</v>
      </c>
      <c r="T194" s="230" t="s">
        <v>142</v>
      </c>
      <c r="U194" s="230">
        <v>0.21149999999999999</v>
      </c>
      <c r="V194" s="230">
        <f>ROUND(E194*U194,2)</f>
        <v>180.35</v>
      </c>
      <c r="W194" s="230"/>
      <c r="X194" s="230" t="s">
        <v>143</v>
      </c>
      <c r="Y194" s="230" t="s">
        <v>144</v>
      </c>
      <c r="Z194" s="210"/>
      <c r="AA194" s="210"/>
      <c r="AB194" s="210"/>
      <c r="AC194" s="210"/>
      <c r="AD194" s="210"/>
      <c r="AE194" s="210"/>
      <c r="AF194" s="210"/>
      <c r="AG194" s="210" t="s">
        <v>206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5">
      <c r="A195" s="227"/>
      <c r="B195" s="228"/>
      <c r="C195" s="264" t="s">
        <v>504</v>
      </c>
      <c r="D195" s="253"/>
      <c r="E195" s="253"/>
      <c r="F195" s="253"/>
      <c r="G195" s="253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30"/>
      <c r="Z195" s="210"/>
      <c r="AA195" s="210"/>
      <c r="AB195" s="210"/>
      <c r="AC195" s="210"/>
      <c r="AD195" s="210"/>
      <c r="AE195" s="210"/>
      <c r="AF195" s="210"/>
      <c r="AG195" s="210" t="s">
        <v>147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5">
      <c r="A196" s="227"/>
      <c r="B196" s="228"/>
      <c r="C196" s="270" t="s">
        <v>505</v>
      </c>
      <c r="D196" s="261"/>
      <c r="E196" s="261"/>
      <c r="F196" s="261"/>
      <c r="G196" s="261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147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5">
      <c r="A197" s="227"/>
      <c r="B197" s="228"/>
      <c r="C197" s="265" t="s">
        <v>506</v>
      </c>
      <c r="D197" s="232"/>
      <c r="E197" s="233"/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149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20.399999999999999" outlineLevel="3" x14ac:dyDescent="0.25">
      <c r="A198" s="227"/>
      <c r="B198" s="228"/>
      <c r="C198" s="265" t="s">
        <v>606</v>
      </c>
      <c r="D198" s="232"/>
      <c r="E198" s="233"/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149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25">
      <c r="A199" s="227"/>
      <c r="B199" s="228"/>
      <c r="C199" s="265" t="s">
        <v>607</v>
      </c>
      <c r="D199" s="232"/>
      <c r="E199" s="233">
        <v>852.73</v>
      </c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30"/>
      <c r="Z199" s="210"/>
      <c r="AA199" s="210"/>
      <c r="AB199" s="210"/>
      <c r="AC199" s="210"/>
      <c r="AD199" s="210"/>
      <c r="AE199" s="210"/>
      <c r="AF199" s="210"/>
      <c r="AG199" s="210" t="s">
        <v>149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x14ac:dyDescent="0.25">
      <c r="A200" s="240" t="s">
        <v>136</v>
      </c>
      <c r="B200" s="241" t="s">
        <v>105</v>
      </c>
      <c r="C200" s="262" t="s">
        <v>106</v>
      </c>
      <c r="D200" s="242"/>
      <c r="E200" s="243"/>
      <c r="F200" s="244"/>
      <c r="G200" s="245">
        <f>SUMIF(AG201:AG221,"&lt;&gt;NOR",G201:G221)</f>
        <v>0</v>
      </c>
      <c r="H200" s="239"/>
      <c r="I200" s="239">
        <f>SUM(I201:I221)</f>
        <v>0</v>
      </c>
      <c r="J200" s="239"/>
      <c r="K200" s="239">
        <f>SUM(K201:K221)</f>
        <v>0</v>
      </c>
      <c r="L200" s="239"/>
      <c r="M200" s="239">
        <f>SUM(M201:M221)</f>
        <v>0</v>
      </c>
      <c r="N200" s="238"/>
      <c r="O200" s="238">
        <f>SUM(O201:O221)</f>
        <v>0</v>
      </c>
      <c r="P200" s="238"/>
      <c r="Q200" s="238">
        <f>SUM(Q201:Q221)</f>
        <v>0</v>
      </c>
      <c r="R200" s="239"/>
      <c r="S200" s="239"/>
      <c r="T200" s="239"/>
      <c r="U200" s="239"/>
      <c r="V200" s="239">
        <f>SUM(V201:V221)</f>
        <v>16</v>
      </c>
      <c r="W200" s="239"/>
      <c r="X200" s="239"/>
      <c r="Y200" s="239"/>
      <c r="AG200" t="s">
        <v>137</v>
      </c>
    </row>
    <row r="201" spans="1:60" ht="20.399999999999999" outlineLevel="1" x14ac:dyDescent="0.25">
      <c r="A201" s="247">
        <v>63</v>
      </c>
      <c r="B201" s="248" t="s">
        <v>526</v>
      </c>
      <c r="C201" s="263" t="s">
        <v>527</v>
      </c>
      <c r="D201" s="249" t="s">
        <v>503</v>
      </c>
      <c r="E201" s="250">
        <v>118.46</v>
      </c>
      <c r="F201" s="251"/>
      <c r="G201" s="252">
        <f>ROUND(E201*F201,2)</f>
        <v>0</v>
      </c>
      <c r="H201" s="231"/>
      <c r="I201" s="230">
        <f>ROUND(E201*H201,2)</f>
        <v>0</v>
      </c>
      <c r="J201" s="231"/>
      <c r="K201" s="230">
        <f>ROUND(E201*J201,2)</f>
        <v>0</v>
      </c>
      <c r="L201" s="230">
        <v>21</v>
      </c>
      <c r="M201" s="230">
        <f>G201*(1+L201/100)</f>
        <v>0</v>
      </c>
      <c r="N201" s="229">
        <v>0</v>
      </c>
      <c r="O201" s="229">
        <f>ROUND(E201*N201,2)</f>
        <v>0</v>
      </c>
      <c r="P201" s="229">
        <v>0</v>
      </c>
      <c r="Q201" s="229">
        <f>ROUND(E201*P201,2)</f>
        <v>0</v>
      </c>
      <c r="R201" s="230"/>
      <c r="S201" s="230" t="s">
        <v>141</v>
      </c>
      <c r="T201" s="230" t="s">
        <v>142</v>
      </c>
      <c r="U201" s="230">
        <v>0</v>
      </c>
      <c r="V201" s="230">
        <f>ROUND(E201*U201,2)</f>
        <v>0</v>
      </c>
      <c r="W201" s="230"/>
      <c r="X201" s="230" t="s">
        <v>143</v>
      </c>
      <c r="Y201" s="230" t="s">
        <v>144</v>
      </c>
      <c r="Z201" s="210"/>
      <c r="AA201" s="210"/>
      <c r="AB201" s="210"/>
      <c r="AC201" s="210"/>
      <c r="AD201" s="210"/>
      <c r="AE201" s="210"/>
      <c r="AF201" s="210"/>
      <c r="AG201" s="210" t="s">
        <v>145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2" x14ac:dyDescent="0.25">
      <c r="A202" s="227"/>
      <c r="B202" s="228"/>
      <c r="C202" s="265" t="s">
        <v>608</v>
      </c>
      <c r="D202" s="232"/>
      <c r="E202" s="233">
        <v>118.46</v>
      </c>
      <c r="F202" s="230"/>
      <c r="G202" s="230"/>
      <c r="H202" s="230"/>
      <c r="I202" s="230"/>
      <c r="J202" s="230"/>
      <c r="K202" s="230"/>
      <c r="L202" s="230"/>
      <c r="M202" s="230"/>
      <c r="N202" s="229"/>
      <c r="O202" s="229"/>
      <c r="P202" s="229"/>
      <c r="Q202" s="229"/>
      <c r="R202" s="230"/>
      <c r="S202" s="230"/>
      <c r="T202" s="230"/>
      <c r="U202" s="230"/>
      <c r="V202" s="230"/>
      <c r="W202" s="230"/>
      <c r="X202" s="230"/>
      <c r="Y202" s="230"/>
      <c r="Z202" s="210"/>
      <c r="AA202" s="210"/>
      <c r="AB202" s="210"/>
      <c r="AC202" s="210"/>
      <c r="AD202" s="210"/>
      <c r="AE202" s="210"/>
      <c r="AF202" s="210"/>
      <c r="AG202" s="210" t="s">
        <v>149</v>
      </c>
      <c r="AH202" s="210">
        <v>0</v>
      </c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ht="20.399999999999999" outlineLevel="1" x14ac:dyDescent="0.25">
      <c r="A203" s="247">
        <v>64</v>
      </c>
      <c r="B203" s="248" t="s">
        <v>522</v>
      </c>
      <c r="C203" s="263" t="s">
        <v>523</v>
      </c>
      <c r="D203" s="249" t="s">
        <v>503</v>
      </c>
      <c r="E203" s="250">
        <v>25.727900000000002</v>
      </c>
      <c r="F203" s="251"/>
      <c r="G203" s="252">
        <f>ROUND(E203*F203,2)</f>
        <v>0</v>
      </c>
      <c r="H203" s="231"/>
      <c r="I203" s="230">
        <f>ROUND(E203*H203,2)</f>
        <v>0</v>
      </c>
      <c r="J203" s="231"/>
      <c r="K203" s="230">
        <f>ROUND(E203*J203,2)</f>
        <v>0</v>
      </c>
      <c r="L203" s="230">
        <v>21</v>
      </c>
      <c r="M203" s="230">
        <f>G203*(1+L203/100)</f>
        <v>0</v>
      </c>
      <c r="N203" s="229">
        <v>0</v>
      </c>
      <c r="O203" s="229">
        <f>ROUND(E203*N203,2)</f>
        <v>0</v>
      </c>
      <c r="P203" s="229">
        <v>0</v>
      </c>
      <c r="Q203" s="229">
        <f>ROUND(E203*P203,2)</f>
        <v>0</v>
      </c>
      <c r="R203" s="230"/>
      <c r="S203" s="230" t="s">
        <v>141</v>
      </c>
      <c r="T203" s="230" t="s">
        <v>142</v>
      </c>
      <c r="U203" s="230">
        <v>0</v>
      </c>
      <c r="V203" s="230">
        <f>ROUND(E203*U203,2)</f>
        <v>0</v>
      </c>
      <c r="W203" s="230"/>
      <c r="X203" s="230" t="s">
        <v>143</v>
      </c>
      <c r="Y203" s="230" t="s">
        <v>144</v>
      </c>
      <c r="Z203" s="210"/>
      <c r="AA203" s="210"/>
      <c r="AB203" s="210"/>
      <c r="AC203" s="210"/>
      <c r="AD203" s="210"/>
      <c r="AE203" s="210"/>
      <c r="AF203" s="210"/>
      <c r="AG203" s="210" t="s">
        <v>145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5">
      <c r="A204" s="227"/>
      <c r="B204" s="228"/>
      <c r="C204" s="264" t="s">
        <v>524</v>
      </c>
      <c r="D204" s="253"/>
      <c r="E204" s="253"/>
      <c r="F204" s="253"/>
      <c r="G204" s="253"/>
      <c r="H204" s="230"/>
      <c r="I204" s="230"/>
      <c r="J204" s="230"/>
      <c r="K204" s="230"/>
      <c r="L204" s="230"/>
      <c r="M204" s="230"/>
      <c r="N204" s="229"/>
      <c r="O204" s="229"/>
      <c r="P204" s="229"/>
      <c r="Q204" s="229"/>
      <c r="R204" s="230"/>
      <c r="S204" s="230"/>
      <c r="T204" s="230"/>
      <c r="U204" s="230"/>
      <c r="V204" s="230"/>
      <c r="W204" s="230"/>
      <c r="X204" s="230"/>
      <c r="Y204" s="230"/>
      <c r="Z204" s="210"/>
      <c r="AA204" s="210"/>
      <c r="AB204" s="210"/>
      <c r="AC204" s="210"/>
      <c r="AD204" s="210"/>
      <c r="AE204" s="210"/>
      <c r="AF204" s="210"/>
      <c r="AG204" s="210" t="s">
        <v>147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5">
      <c r="A205" s="227"/>
      <c r="B205" s="228"/>
      <c r="C205" s="265" t="s">
        <v>609</v>
      </c>
      <c r="D205" s="232"/>
      <c r="E205" s="233">
        <v>1.45</v>
      </c>
      <c r="F205" s="230"/>
      <c r="G205" s="230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149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5">
      <c r="A206" s="227"/>
      <c r="B206" s="228"/>
      <c r="C206" s="265" t="s">
        <v>610</v>
      </c>
      <c r="D206" s="232"/>
      <c r="E206" s="233">
        <v>8.4700000000000006</v>
      </c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149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5">
      <c r="A207" s="227"/>
      <c r="B207" s="228"/>
      <c r="C207" s="265" t="s">
        <v>611</v>
      </c>
      <c r="D207" s="232"/>
      <c r="E207" s="233">
        <v>13.19</v>
      </c>
      <c r="F207" s="230"/>
      <c r="G207" s="230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30"/>
      <c r="Z207" s="210"/>
      <c r="AA207" s="210"/>
      <c r="AB207" s="210"/>
      <c r="AC207" s="210"/>
      <c r="AD207" s="210"/>
      <c r="AE207" s="210"/>
      <c r="AF207" s="210"/>
      <c r="AG207" s="210" t="s">
        <v>149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5">
      <c r="A208" s="227"/>
      <c r="B208" s="228"/>
      <c r="C208" s="265" t="s">
        <v>612</v>
      </c>
      <c r="D208" s="232"/>
      <c r="E208" s="233">
        <v>2.61</v>
      </c>
      <c r="F208" s="230"/>
      <c r="G208" s="230"/>
      <c r="H208" s="230"/>
      <c r="I208" s="230"/>
      <c r="J208" s="230"/>
      <c r="K208" s="230"/>
      <c r="L208" s="230"/>
      <c r="M208" s="230"/>
      <c r="N208" s="229"/>
      <c r="O208" s="229"/>
      <c r="P208" s="229"/>
      <c r="Q208" s="229"/>
      <c r="R208" s="230"/>
      <c r="S208" s="230"/>
      <c r="T208" s="230"/>
      <c r="U208" s="230"/>
      <c r="V208" s="230"/>
      <c r="W208" s="230"/>
      <c r="X208" s="230"/>
      <c r="Y208" s="230"/>
      <c r="Z208" s="210"/>
      <c r="AA208" s="210"/>
      <c r="AB208" s="210"/>
      <c r="AC208" s="210"/>
      <c r="AD208" s="210"/>
      <c r="AE208" s="210"/>
      <c r="AF208" s="210"/>
      <c r="AG208" s="210" t="s">
        <v>149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ht="20.399999999999999" outlineLevel="1" x14ac:dyDescent="0.25">
      <c r="A209" s="247">
        <v>65</v>
      </c>
      <c r="B209" s="248" t="s">
        <v>510</v>
      </c>
      <c r="C209" s="263" t="s">
        <v>511</v>
      </c>
      <c r="D209" s="249" t="s">
        <v>503</v>
      </c>
      <c r="E209" s="250">
        <v>146.80258000000001</v>
      </c>
      <c r="F209" s="251"/>
      <c r="G209" s="252">
        <f>ROUND(E209*F209,2)</f>
        <v>0</v>
      </c>
      <c r="H209" s="231"/>
      <c r="I209" s="230">
        <f>ROUND(E209*H209,2)</f>
        <v>0</v>
      </c>
      <c r="J209" s="231"/>
      <c r="K209" s="230">
        <f>ROUND(E209*J209,2)</f>
        <v>0</v>
      </c>
      <c r="L209" s="230">
        <v>21</v>
      </c>
      <c r="M209" s="230">
        <f>G209*(1+L209/100)</f>
        <v>0</v>
      </c>
      <c r="N209" s="229">
        <v>0</v>
      </c>
      <c r="O209" s="229">
        <f>ROUND(E209*N209,2)</f>
        <v>0</v>
      </c>
      <c r="P209" s="229">
        <v>0</v>
      </c>
      <c r="Q209" s="229">
        <f>ROUND(E209*P209,2)</f>
        <v>0</v>
      </c>
      <c r="R209" s="230"/>
      <c r="S209" s="230" t="s">
        <v>141</v>
      </c>
      <c r="T209" s="230" t="s">
        <v>142</v>
      </c>
      <c r="U209" s="230">
        <v>0.01</v>
      </c>
      <c r="V209" s="230">
        <f>ROUND(E209*U209,2)</f>
        <v>1.47</v>
      </c>
      <c r="W209" s="230"/>
      <c r="X209" s="230" t="s">
        <v>143</v>
      </c>
      <c r="Y209" s="230" t="s">
        <v>144</v>
      </c>
      <c r="Z209" s="210"/>
      <c r="AA209" s="210"/>
      <c r="AB209" s="210"/>
      <c r="AC209" s="210"/>
      <c r="AD209" s="210"/>
      <c r="AE209" s="210"/>
      <c r="AF209" s="210"/>
      <c r="AG209" s="210" t="s">
        <v>512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5">
      <c r="A210" s="227"/>
      <c r="B210" s="228"/>
      <c r="C210" s="265" t="s">
        <v>513</v>
      </c>
      <c r="D210" s="232"/>
      <c r="E210" s="233"/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149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5">
      <c r="A211" s="227"/>
      <c r="B211" s="228"/>
      <c r="C211" s="265" t="s">
        <v>613</v>
      </c>
      <c r="D211" s="232"/>
      <c r="E211" s="233"/>
      <c r="F211" s="230"/>
      <c r="G211" s="230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30"/>
      <c r="Z211" s="210"/>
      <c r="AA211" s="210"/>
      <c r="AB211" s="210"/>
      <c r="AC211" s="210"/>
      <c r="AD211" s="210"/>
      <c r="AE211" s="210"/>
      <c r="AF211" s="210"/>
      <c r="AG211" s="210" t="s">
        <v>149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25">
      <c r="A212" s="227"/>
      <c r="B212" s="228"/>
      <c r="C212" s="265" t="s">
        <v>614</v>
      </c>
      <c r="D212" s="232"/>
      <c r="E212" s="233">
        <v>146.80000000000001</v>
      </c>
      <c r="F212" s="230"/>
      <c r="G212" s="230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149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ht="20.399999999999999" outlineLevel="1" x14ac:dyDescent="0.25">
      <c r="A213" s="247">
        <v>66</v>
      </c>
      <c r="B213" s="248" t="s">
        <v>516</v>
      </c>
      <c r="C213" s="263" t="s">
        <v>517</v>
      </c>
      <c r="D213" s="249" t="s">
        <v>503</v>
      </c>
      <c r="E213" s="250">
        <v>4257.2748199999996</v>
      </c>
      <c r="F213" s="251"/>
      <c r="G213" s="252">
        <f>ROUND(E213*F213,2)</f>
        <v>0</v>
      </c>
      <c r="H213" s="231"/>
      <c r="I213" s="230">
        <f>ROUND(E213*H213,2)</f>
        <v>0</v>
      </c>
      <c r="J213" s="231"/>
      <c r="K213" s="230">
        <f>ROUND(E213*J213,2)</f>
        <v>0</v>
      </c>
      <c r="L213" s="230">
        <v>21</v>
      </c>
      <c r="M213" s="230">
        <f>G213*(1+L213/100)</f>
        <v>0</v>
      </c>
      <c r="N213" s="229">
        <v>0</v>
      </c>
      <c r="O213" s="229">
        <f>ROUND(E213*N213,2)</f>
        <v>0</v>
      </c>
      <c r="P213" s="229">
        <v>0</v>
      </c>
      <c r="Q213" s="229">
        <f>ROUND(E213*P213,2)</f>
        <v>0</v>
      </c>
      <c r="R213" s="230"/>
      <c r="S213" s="230" t="s">
        <v>141</v>
      </c>
      <c r="T213" s="230" t="s">
        <v>142</v>
      </c>
      <c r="U213" s="230">
        <v>0</v>
      </c>
      <c r="V213" s="230">
        <f>ROUND(E213*U213,2)</f>
        <v>0</v>
      </c>
      <c r="W213" s="230"/>
      <c r="X213" s="230" t="s">
        <v>143</v>
      </c>
      <c r="Y213" s="230" t="s">
        <v>144</v>
      </c>
      <c r="Z213" s="210"/>
      <c r="AA213" s="210"/>
      <c r="AB213" s="210"/>
      <c r="AC213" s="210"/>
      <c r="AD213" s="210"/>
      <c r="AE213" s="210"/>
      <c r="AF213" s="210"/>
      <c r="AG213" s="210" t="s">
        <v>512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25">
      <c r="A214" s="227"/>
      <c r="B214" s="228"/>
      <c r="C214" s="265" t="s">
        <v>513</v>
      </c>
      <c r="D214" s="232"/>
      <c r="E214" s="233"/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149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3" x14ac:dyDescent="0.25">
      <c r="A215" s="227"/>
      <c r="B215" s="228"/>
      <c r="C215" s="265" t="s">
        <v>613</v>
      </c>
      <c r="D215" s="232"/>
      <c r="E215" s="233"/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149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5">
      <c r="A216" s="227"/>
      <c r="B216" s="228"/>
      <c r="C216" s="265" t="s">
        <v>615</v>
      </c>
      <c r="D216" s="232"/>
      <c r="E216" s="233">
        <v>4257.2700000000004</v>
      </c>
      <c r="F216" s="230"/>
      <c r="G216" s="230"/>
      <c r="H216" s="230"/>
      <c r="I216" s="230"/>
      <c r="J216" s="230"/>
      <c r="K216" s="230"/>
      <c r="L216" s="230"/>
      <c r="M216" s="230"/>
      <c r="N216" s="229"/>
      <c r="O216" s="229"/>
      <c r="P216" s="229"/>
      <c r="Q216" s="229"/>
      <c r="R216" s="230"/>
      <c r="S216" s="230"/>
      <c r="T216" s="230"/>
      <c r="U216" s="230"/>
      <c r="V216" s="230"/>
      <c r="W216" s="230"/>
      <c r="X216" s="230"/>
      <c r="Y216" s="230"/>
      <c r="Z216" s="210"/>
      <c r="AA216" s="210"/>
      <c r="AB216" s="210"/>
      <c r="AC216" s="210"/>
      <c r="AD216" s="210"/>
      <c r="AE216" s="210"/>
      <c r="AF216" s="210"/>
      <c r="AG216" s="210" t="s">
        <v>149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1" x14ac:dyDescent="0.25">
      <c r="A217" s="247">
        <v>67</v>
      </c>
      <c r="B217" s="248" t="s">
        <v>519</v>
      </c>
      <c r="C217" s="263" t="s">
        <v>520</v>
      </c>
      <c r="D217" s="249" t="s">
        <v>503</v>
      </c>
      <c r="E217" s="250">
        <v>146.80258000000001</v>
      </c>
      <c r="F217" s="251"/>
      <c r="G217" s="252">
        <f>ROUND(E217*F217,2)</f>
        <v>0</v>
      </c>
      <c r="H217" s="231"/>
      <c r="I217" s="230">
        <f>ROUND(E217*H217,2)</f>
        <v>0</v>
      </c>
      <c r="J217" s="231"/>
      <c r="K217" s="230">
        <f>ROUND(E217*J217,2)</f>
        <v>0</v>
      </c>
      <c r="L217" s="230">
        <v>21</v>
      </c>
      <c r="M217" s="230">
        <f>G217*(1+L217/100)</f>
        <v>0</v>
      </c>
      <c r="N217" s="229">
        <v>0</v>
      </c>
      <c r="O217" s="229">
        <f>ROUND(E217*N217,2)</f>
        <v>0</v>
      </c>
      <c r="P217" s="229">
        <v>0</v>
      </c>
      <c r="Q217" s="229">
        <f>ROUND(E217*P217,2)</f>
        <v>0</v>
      </c>
      <c r="R217" s="230"/>
      <c r="S217" s="230" t="s">
        <v>141</v>
      </c>
      <c r="T217" s="230" t="s">
        <v>142</v>
      </c>
      <c r="U217" s="230">
        <v>9.9000000000000005E-2</v>
      </c>
      <c r="V217" s="230">
        <f>ROUND(E217*U217,2)</f>
        <v>14.53</v>
      </c>
      <c r="W217" s="230"/>
      <c r="X217" s="230" t="s">
        <v>143</v>
      </c>
      <c r="Y217" s="230" t="s">
        <v>144</v>
      </c>
      <c r="Z217" s="210"/>
      <c r="AA217" s="210"/>
      <c r="AB217" s="210"/>
      <c r="AC217" s="210"/>
      <c r="AD217" s="210"/>
      <c r="AE217" s="210"/>
      <c r="AF217" s="210"/>
      <c r="AG217" s="210" t="s">
        <v>512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2" x14ac:dyDescent="0.25">
      <c r="A218" s="227"/>
      <c r="B218" s="228"/>
      <c r="C218" s="264" t="s">
        <v>521</v>
      </c>
      <c r="D218" s="253"/>
      <c r="E218" s="253"/>
      <c r="F218" s="253"/>
      <c r="G218" s="253"/>
      <c r="H218" s="230"/>
      <c r="I218" s="230"/>
      <c r="J218" s="230"/>
      <c r="K218" s="230"/>
      <c r="L218" s="230"/>
      <c r="M218" s="230"/>
      <c r="N218" s="229"/>
      <c r="O218" s="229"/>
      <c r="P218" s="229"/>
      <c r="Q218" s="229"/>
      <c r="R218" s="230"/>
      <c r="S218" s="230"/>
      <c r="T218" s="230"/>
      <c r="U218" s="230"/>
      <c r="V218" s="230"/>
      <c r="W218" s="230"/>
      <c r="X218" s="230"/>
      <c r="Y218" s="230"/>
      <c r="Z218" s="210"/>
      <c r="AA218" s="210"/>
      <c r="AB218" s="210"/>
      <c r="AC218" s="210"/>
      <c r="AD218" s="210"/>
      <c r="AE218" s="210"/>
      <c r="AF218" s="210"/>
      <c r="AG218" s="210" t="s">
        <v>147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2" x14ac:dyDescent="0.25">
      <c r="A219" s="227"/>
      <c r="B219" s="228"/>
      <c r="C219" s="265" t="s">
        <v>513</v>
      </c>
      <c r="D219" s="232"/>
      <c r="E219" s="233"/>
      <c r="F219" s="230"/>
      <c r="G219" s="230"/>
      <c r="H219" s="230"/>
      <c r="I219" s="230"/>
      <c r="J219" s="230"/>
      <c r="K219" s="230"/>
      <c r="L219" s="230"/>
      <c r="M219" s="230"/>
      <c r="N219" s="229"/>
      <c r="O219" s="229"/>
      <c r="P219" s="229"/>
      <c r="Q219" s="229"/>
      <c r="R219" s="230"/>
      <c r="S219" s="230"/>
      <c r="T219" s="230"/>
      <c r="U219" s="230"/>
      <c r="V219" s="230"/>
      <c r="W219" s="230"/>
      <c r="X219" s="230"/>
      <c r="Y219" s="230"/>
      <c r="Z219" s="210"/>
      <c r="AA219" s="210"/>
      <c r="AB219" s="210"/>
      <c r="AC219" s="210"/>
      <c r="AD219" s="210"/>
      <c r="AE219" s="210"/>
      <c r="AF219" s="210"/>
      <c r="AG219" s="210" t="s">
        <v>149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25">
      <c r="A220" s="227"/>
      <c r="B220" s="228"/>
      <c r="C220" s="265" t="s">
        <v>613</v>
      </c>
      <c r="D220" s="232"/>
      <c r="E220" s="233"/>
      <c r="F220" s="230"/>
      <c r="G220" s="230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149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5">
      <c r="A221" s="227"/>
      <c r="B221" s="228"/>
      <c r="C221" s="265" t="s">
        <v>614</v>
      </c>
      <c r="D221" s="232"/>
      <c r="E221" s="233">
        <v>146.80000000000001</v>
      </c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149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x14ac:dyDescent="0.25">
      <c r="A222" s="3"/>
      <c r="B222" s="4"/>
      <c r="C222" s="271"/>
      <c r="D222" s="6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AE222">
        <v>12</v>
      </c>
      <c r="AF222">
        <v>21</v>
      </c>
      <c r="AG222" t="s">
        <v>122</v>
      </c>
    </row>
    <row r="223" spans="1:60" x14ac:dyDescent="0.25">
      <c r="A223" s="213"/>
      <c r="B223" s="214" t="s">
        <v>31</v>
      </c>
      <c r="C223" s="272"/>
      <c r="D223" s="215"/>
      <c r="E223" s="216"/>
      <c r="F223" s="216"/>
      <c r="G223" s="246">
        <f>G8+G135+G149+G179+G186+G188+G193+G200</f>
        <v>0</v>
      </c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AE223">
        <f>SUMIF(L7:L221,AE222,G7:G221)</f>
        <v>0</v>
      </c>
      <c r="AF223">
        <f>SUMIF(L7:L221,AF222,G7:G221)</f>
        <v>0</v>
      </c>
      <c r="AG223" t="s">
        <v>529</v>
      </c>
    </row>
    <row r="224" spans="1:60" x14ac:dyDescent="0.25">
      <c r="A224" s="3"/>
      <c r="B224" s="4"/>
      <c r="C224" s="271"/>
      <c r="D224" s="6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33" x14ac:dyDescent="0.25">
      <c r="A225" s="3"/>
      <c r="B225" s="4"/>
      <c r="C225" s="271"/>
      <c r="D225" s="6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33" x14ac:dyDescent="0.25">
      <c r="A226" s="217" t="s">
        <v>530</v>
      </c>
      <c r="B226" s="217"/>
      <c r="C226" s="273"/>
      <c r="D226" s="6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33" x14ac:dyDescent="0.25">
      <c r="A227" s="218"/>
      <c r="B227" s="219"/>
      <c r="C227" s="274"/>
      <c r="D227" s="219"/>
      <c r="E227" s="219"/>
      <c r="F227" s="219"/>
      <c r="G227" s="220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AG227" t="s">
        <v>531</v>
      </c>
    </row>
    <row r="228" spans="1:33" x14ac:dyDescent="0.25">
      <c r="A228" s="221"/>
      <c r="B228" s="222"/>
      <c r="C228" s="275"/>
      <c r="D228" s="222"/>
      <c r="E228" s="222"/>
      <c r="F228" s="222"/>
      <c r="G228" s="22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</row>
    <row r="229" spans="1:33" x14ac:dyDescent="0.25">
      <c r="A229" s="221"/>
      <c r="B229" s="222"/>
      <c r="C229" s="275"/>
      <c r="D229" s="222"/>
      <c r="E229" s="222"/>
      <c r="F229" s="222"/>
      <c r="G229" s="22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33" x14ac:dyDescent="0.25">
      <c r="A230" s="221"/>
      <c r="B230" s="222"/>
      <c r="C230" s="275"/>
      <c r="D230" s="222"/>
      <c r="E230" s="222"/>
      <c r="F230" s="222"/>
      <c r="G230" s="22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</row>
    <row r="231" spans="1:33" x14ac:dyDescent="0.25">
      <c r="A231" s="224"/>
      <c r="B231" s="225"/>
      <c r="C231" s="276"/>
      <c r="D231" s="225"/>
      <c r="E231" s="225"/>
      <c r="F231" s="225"/>
      <c r="G231" s="226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33" x14ac:dyDescent="0.25">
      <c r="A232" s="3"/>
      <c r="B232" s="4"/>
      <c r="C232" s="271"/>
      <c r="D232" s="6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</row>
    <row r="233" spans="1:33" x14ac:dyDescent="0.25">
      <c r="C233" s="277"/>
      <c r="D233" s="10"/>
      <c r="AG233" t="s">
        <v>532</v>
      </c>
    </row>
    <row r="234" spans="1:33" x14ac:dyDescent="0.25">
      <c r="D234" s="10"/>
    </row>
    <row r="235" spans="1:33" x14ac:dyDescent="0.25">
      <c r="D235" s="10"/>
    </row>
    <row r="236" spans="1:33" x14ac:dyDescent="0.25">
      <c r="D236" s="10"/>
    </row>
    <row r="237" spans="1:33" x14ac:dyDescent="0.25">
      <c r="D237" s="10"/>
    </row>
    <row r="238" spans="1:33" x14ac:dyDescent="0.25">
      <c r="D238" s="10"/>
    </row>
    <row r="239" spans="1:33" x14ac:dyDescent="0.25">
      <c r="D239" s="10"/>
    </row>
    <row r="240" spans="1:33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35">
    <mergeCell ref="C218:G218"/>
    <mergeCell ref="C158:G158"/>
    <mergeCell ref="C161:G161"/>
    <mergeCell ref="C181:G181"/>
    <mergeCell ref="C195:G195"/>
    <mergeCell ref="C196:G196"/>
    <mergeCell ref="C204:G204"/>
    <mergeCell ref="C130:G130"/>
    <mergeCell ref="C137:G137"/>
    <mergeCell ref="C145:G145"/>
    <mergeCell ref="C151:G151"/>
    <mergeCell ref="C153:G153"/>
    <mergeCell ref="C156:G156"/>
    <mergeCell ref="C104:G104"/>
    <mergeCell ref="C106:G106"/>
    <mergeCell ref="C109:G109"/>
    <mergeCell ref="C112:G112"/>
    <mergeCell ref="C116:G116"/>
    <mergeCell ref="C127:G127"/>
    <mergeCell ref="C53:G53"/>
    <mergeCell ref="C57:G57"/>
    <mergeCell ref="C63:G63"/>
    <mergeCell ref="C74:G74"/>
    <mergeCell ref="C85:G85"/>
    <mergeCell ref="C96:G96"/>
    <mergeCell ref="A1:G1"/>
    <mergeCell ref="C2:G2"/>
    <mergeCell ref="C3:G3"/>
    <mergeCell ref="C4:G4"/>
    <mergeCell ref="A226:C226"/>
    <mergeCell ref="A227:G231"/>
    <mergeCell ref="C40:G40"/>
    <mergeCell ref="C43:G43"/>
    <mergeCell ref="C46:G46"/>
    <mergeCell ref="C49:G49"/>
  </mergeCells>
  <pageMargins left="0.59055118110236204" right="0.196850393700787" top="0.78740157499999996" bottom="0.78740157499999996" header="0.3" footer="0.3"/>
  <pageSetup paperSize="9" orientation="portrait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DFC12-C398-4727-957D-3A331070A82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5.05" customHeight="1" x14ac:dyDescent="0.25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5.05" customHeight="1" x14ac:dyDescent="0.25">
      <c r="A3" s="196" t="s">
        <v>9</v>
      </c>
      <c r="B3" s="48" t="s">
        <v>58</v>
      </c>
      <c r="C3" s="199" t="s">
        <v>59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5.05" customHeight="1" x14ac:dyDescent="0.25">
      <c r="A4" s="200" t="s">
        <v>10</v>
      </c>
      <c r="B4" s="201" t="s">
        <v>64</v>
      </c>
      <c r="C4" s="202" t="s">
        <v>65</v>
      </c>
      <c r="D4" s="203"/>
      <c r="E4" s="203"/>
      <c r="F4" s="203"/>
      <c r="G4" s="204"/>
      <c r="AG4" t="s">
        <v>113</v>
      </c>
    </row>
    <row r="5" spans="1:60" x14ac:dyDescent="0.25">
      <c r="D5" s="10"/>
    </row>
    <row r="6" spans="1:60" ht="39.6" x14ac:dyDescent="0.25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40" t="s">
        <v>136</v>
      </c>
      <c r="B8" s="241" t="s">
        <v>60</v>
      </c>
      <c r="C8" s="262" t="s">
        <v>78</v>
      </c>
      <c r="D8" s="242"/>
      <c r="E8" s="243"/>
      <c r="F8" s="244"/>
      <c r="G8" s="245">
        <f>SUMIF(AG9:AG163,"&lt;&gt;NOR",G9:G163)</f>
        <v>0</v>
      </c>
      <c r="H8" s="239"/>
      <c r="I8" s="239">
        <f>SUM(I9:I163)</f>
        <v>0</v>
      </c>
      <c r="J8" s="239"/>
      <c r="K8" s="239">
        <f>SUM(K9:K163)</f>
        <v>0</v>
      </c>
      <c r="L8" s="239"/>
      <c r="M8" s="239">
        <f>SUM(M9:M163)</f>
        <v>0</v>
      </c>
      <c r="N8" s="238"/>
      <c r="O8" s="238">
        <f>SUM(O9:O163)</f>
        <v>278.58000000000004</v>
      </c>
      <c r="P8" s="238"/>
      <c r="Q8" s="238">
        <f>SUM(Q9:Q163)</f>
        <v>23.39</v>
      </c>
      <c r="R8" s="239"/>
      <c r="S8" s="239"/>
      <c r="T8" s="239"/>
      <c r="U8" s="239"/>
      <c r="V8" s="239">
        <f>SUM(V9:V163)</f>
        <v>2298.1</v>
      </c>
      <c r="W8" s="239"/>
      <c r="X8" s="239"/>
      <c r="Y8" s="239"/>
      <c r="AG8" t="s">
        <v>137</v>
      </c>
    </row>
    <row r="9" spans="1:60" ht="20.399999999999999" outlineLevel="1" x14ac:dyDescent="0.25">
      <c r="A9" s="247">
        <v>1</v>
      </c>
      <c r="B9" s="248" t="s">
        <v>153</v>
      </c>
      <c r="C9" s="263" t="s">
        <v>154</v>
      </c>
      <c r="D9" s="249" t="s">
        <v>140</v>
      </c>
      <c r="E9" s="250">
        <v>9</v>
      </c>
      <c r="F9" s="251"/>
      <c r="G9" s="252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0.33</v>
      </c>
      <c r="Q9" s="229">
        <f>ROUND(E9*P9,2)</f>
        <v>2.97</v>
      </c>
      <c r="R9" s="230"/>
      <c r="S9" s="230" t="s">
        <v>141</v>
      </c>
      <c r="T9" s="230" t="s">
        <v>142</v>
      </c>
      <c r="U9" s="230">
        <v>0.3135</v>
      </c>
      <c r="V9" s="230">
        <f>ROUND(E9*U9,2)</f>
        <v>2.82</v>
      </c>
      <c r="W9" s="230"/>
      <c r="X9" s="230" t="s">
        <v>143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145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27"/>
      <c r="B10" s="228"/>
      <c r="C10" s="265" t="s">
        <v>616</v>
      </c>
      <c r="D10" s="232"/>
      <c r="E10" s="233">
        <v>9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0.399999999999999" outlineLevel="1" x14ac:dyDescent="0.25">
      <c r="A11" s="247">
        <v>2</v>
      </c>
      <c r="B11" s="248" t="s">
        <v>533</v>
      </c>
      <c r="C11" s="263" t="s">
        <v>534</v>
      </c>
      <c r="D11" s="249" t="s">
        <v>140</v>
      </c>
      <c r="E11" s="250">
        <v>11.7</v>
      </c>
      <c r="F11" s="251"/>
      <c r="G11" s="252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0.48399999999999999</v>
      </c>
      <c r="Q11" s="229">
        <f>ROUND(E11*P11,2)</f>
        <v>5.66</v>
      </c>
      <c r="R11" s="230"/>
      <c r="S11" s="230" t="s">
        <v>141</v>
      </c>
      <c r="T11" s="230" t="s">
        <v>142</v>
      </c>
      <c r="U11" s="230">
        <v>0.42620000000000002</v>
      </c>
      <c r="V11" s="230">
        <f>ROUND(E11*U11,2)</f>
        <v>4.99</v>
      </c>
      <c r="W11" s="230"/>
      <c r="X11" s="230" t="s">
        <v>143</v>
      </c>
      <c r="Y11" s="230" t="s">
        <v>144</v>
      </c>
      <c r="Z11" s="210"/>
      <c r="AA11" s="210"/>
      <c r="AB11" s="210"/>
      <c r="AC11" s="210"/>
      <c r="AD11" s="210"/>
      <c r="AE11" s="210"/>
      <c r="AF11" s="210"/>
      <c r="AG11" s="210" t="s">
        <v>145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5">
      <c r="A12" s="227"/>
      <c r="B12" s="228"/>
      <c r="C12" s="265" t="s">
        <v>148</v>
      </c>
      <c r="D12" s="232"/>
      <c r="E12" s="233"/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149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5">
      <c r="A13" s="227"/>
      <c r="B13" s="228"/>
      <c r="C13" s="265" t="s">
        <v>617</v>
      </c>
      <c r="D13" s="232"/>
      <c r="E13" s="233">
        <v>11.7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149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30.6" outlineLevel="1" x14ac:dyDescent="0.25">
      <c r="A14" s="247">
        <v>3</v>
      </c>
      <c r="B14" s="248" t="s">
        <v>536</v>
      </c>
      <c r="C14" s="263" t="s">
        <v>537</v>
      </c>
      <c r="D14" s="249" t="s">
        <v>140</v>
      </c>
      <c r="E14" s="250">
        <v>11.7</v>
      </c>
      <c r="F14" s="251"/>
      <c r="G14" s="252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0.17599999999999999</v>
      </c>
      <c r="Q14" s="229">
        <f>ROUND(E14*P14,2)</f>
        <v>2.06</v>
      </c>
      <c r="R14" s="230"/>
      <c r="S14" s="230" t="s">
        <v>141</v>
      </c>
      <c r="T14" s="230" t="s">
        <v>142</v>
      </c>
      <c r="U14" s="230">
        <v>0.33679999999999999</v>
      </c>
      <c r="V14" s="230">
        <f>ROUND(E14*U14,2)</f>
        <v>3.94</v>
      </c>
      <c r="W14" s="230"/>
      <c r="X14" s="230" t="s">
        <v>143</v>
      </c>
      <c r="Y14" s="230" t="s">
        <v>144</v>
      </c>
      <c r="Z14" s="210"/>
      <c r="AA14" s="210"/>
      <c r="AB14" s="210"/>
      <c r="AC14" s="210"/>
      <c r="AD14" s="210"/>
      <c r="AE14" s="210"/>
      <c r="AF14" s="210"/>
      <c r="AG14" s="210" t="s">
        <v>145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5">
      <c r="A15" s="227"/>
      <c r="B15" s="228"/>
      <c r="C15" s="265" t="s">
        <v>148</v>
      </c>
      <c r="D15" s="232"/>
      <c r="E15" s="233"/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149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5">
      <c r="A16" s="227"/>
      <c r="B16" s="228"/>
      <c r="C16" s="265" t="s">
        <v>617</v>
      </c>
      <c r="D16" s="232"/>
      <c r="E16" s="233">
        <v>11.7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30.6" outlineLevel="1" x14ac:dyDescent="0.25">
      <c r="A17" s="247">
        <v>4</v>
      </c>
      <c r="B17" s="248" t="s">
        <v>618</v>
      </c>
      <c r="C17" s="263" t="s">
        <v>619</v>
      </c>
      <c r="D17" s="249" t="s">
        <v>140</v>
      </c>
      <c r="E17" s="250">
        <v>2.7</v>
      </c>
      <c r="F17" s="251"/>
      <c r="G17" s="252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0.308</v>
      </c>
      <c r="Q17" s="229">
        <f>ROUND(E17*P17,2)</f>
        <v>0.83</v>
      </c>
      <c r="R17" s="230"/>
      <c r="S17" s="230" t="s">
        <v>141</v>
      </c>
      <c r="T17" s="230" t="s">
        <v>142</v>
      </c>
      <c r="U17" s="230">
        <v>0.50539999999999996</v>
      </c>
      <c r="V17" s="230">
        <f>ROUND(E17*U17,2)</f>
        <v>1.36</v>
      </c>
      <c r="W17" s="230"/>
      <c r="X17" s="230" t="s">
        <v>143</v>
      </c>
      <c r="Y17" s="230" t="s">
        <v>144</v>
      </c>
      <c r="Z17" s="210"/>
      <c r="AA17" s="210"/>
      <c r="AB17" s="210"/>
      <c r="AC17" s="210"/>
      <c r="AD17" s="210"/>
      <c r="AE17" s="210"/>
      <c r="AF17" s="210"/>
      <c r="AG17" s="210" t="s">
        <v>145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5">
      <c r="A18" s="227"/>
      <c r="B18" s="228"/>
      <c r="C18" s="265" t="s">
        <v>620</v>
      </c>
      <c r="D18" s="232"/>
      <c r="E18" s="233">
        <v>2.7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149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30.6" outlineLevel="1" x14ac:dyDescent="0.25">
      <c r="A19" s="247">
        <v>5</v>
      </c>
      <c r="B19" s="248" t="s">
        <v>621</v>
      </c>
      <c r="C19" s="263" t="s">
        <v>622</v>
      </c>
      <c r="D19" s="249" t="s">
        <v>140</v>
      </c>
      <c r="E19" s="250">
        <v>2.7</v>
      </c>
      <c r="F19" s="251"/>
      <c r="G19" s="252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0.44</v>
      </c>
      <c r="Q19" s="229">
        <f>ROUND(E19*P19,2)</f>
        <v>1.19</v>
      </c>
      <c r="R19" s="230"/>
      <c r="S19" s="230" t="s">
        <v>141</v>
      </c>
      <c r="T19" s="230" t="s">
        <v>142</v>
      </c>
      <c r="U19" s="230">
        <v>0.63200000000000001</v>
      </c>
      <c r="V19" s="230">
        <f>ROUND(E19*U19,2)</f>
        <v>1.71</v>
      </c>
      <c r="W19" s="230"/>
      <c r="X19" s="230" t="s">
        <v>143</v>
      </c>
      <c r="Y19" s="230" t="s">
        <v>144</v>
      </c>
      <c r="Z19" s="210"/>
      <c r="AA19" s="210"/>
      <c r="AB19" s="210"/>
      <c r="AC19" s="210"/>
      <c r="AD19" s="210"/>
      <c r="AE19" s="210"/>
      <c r="AF19" s="210"/>
      <c r="AG19" s="210" t="s">
        <v>145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27"/>
      <c r="B20" s="228"/>
      <c r="C20" s="265" t="s">
        <v>620</v>
      </c>
      <c r="D20" s="232"/>
      <c r="E20" s="233">
        <v>2.7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149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0.399999999999999" outlineLevel="1" x14ac:dyDescent="0.25">
      <c r="A21" s="247">
        <v>6</v>
      </c>
      <c r="B21" s="248" t="s">
        <v>540</v>
      </c>
      <c r="C21" s="263" t="s">
        <v>541</v>
      </c>
      <c r="D21" s="249" t="s">
        <v>140</v>
      </c>
      <c r="E21" s="250">
        <v>11.7</v>
      </c>
      <c r="F21" s="251"/>
      <c r="G21" s="252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0.11</v>
      </c>
      <c r="Q21" s="229">
        <f>ROUND(E21*P21,2)</f>
        <v>1.29</v>
      </c>
      <c r="R21" s="230"/>
      <c r="S21" s="230" t="s">
        <v>141</v>
      </c>
      <c r="T21" s="230" t="s">
        <v>142</v>
      </c>
      <c r="U21" s="230">
        <v>0.2</v>
      </c>
      <c r="V21" s="230">
        <f>ROUND(E21*U21,2)</f>
        <v>2.34</v>
      </c>
      <c r="W21" s="230"/>
      <c r="X21" s="230" t="s">
        <v>143</v>
      </c>
      <c r="Y21" s="230" t="s">
        <v>144</v>
      </c>
      <c r="Z21" s="210"/>
      <c r="AA21" s="210"/>
      <c r="AB21" s="210"/>
      <c r="AC21" s="210"/>
      <c r="AD21" s="210"/>
      <c r="AE21" s="210"/>
      <c r="AF21" s="210"/>
      <c r="AG21" s="210" t="s">
        <v>145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27"/>
      <c r="B22" s="228"/>
      <c r="C22" s="265" t="s">
        <v>148</v>
      </c>
      <c r="D22" s="232"/>
      <c r="E22" s="233"/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149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5">
      <c r="A23" s="227"/>
      <c r="B23" s="228"/>
      <c r="C23" s="265" t="s">
        <v>617</v>
      </c>
      <c r="D23" s="232"/>
      <c r="E23" s="233">
        <v>11.7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149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0.399999999999999" outlineLevel="1" x14ac:dyDescent="0.25">
      <c r="A24" s="247">
        <v>7</v>
      </c>
      <c r="B24" s="248" t="s">
        <v>623</v>
      </c>
      <c r="C24" s="263" t="s">
        <v>624</v>
      </c>
      <c r="D24" s="249" t="s">
        <v>140</v>
      </c>
      <c r="E24" s="250">
        <v>2.7</v>
      </c>
      <c r="F24" s="251"/>
      <c r="G24" s="252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0.154</v>
      </c>
      <c r="Q24" s="229">
        <f>ROUND(E24*P24,2)</f>
        <v>0.42</v>
      </c>
      <c r="R24" s="230"/>
      <c r="S24" s="230" t="s">
        <v>141</v>
      </c>
      <c r="T24" s="230" t="s">
        <v>142</v>
      </c>
      <c r="U24" s="230">
        <v>0.27</v>
      </c>
      <c r="V24" s="230">
        <f>ROUND(E24*U24,2)</f>
        <v>0.73</v>
      </c>
      <c r="W24" s="230"/>
      <c r="X24" s="230" t="s">
        <v>143</v>
      </c>
      <c r="Y24" s="230" t="s">
        <v>144</v>
      </c>
      <c r="Z24" s="210"/>
      <c r="AA24" s="210"/>
      <c r="AB24" s="210"/>
      <c r="AC24" s="210"/>
      <c r="AD24" s="210"/>
      <c r="AE24" s="210"/>
      <c r="AF24" s="210"/>
      <c r="AG24" s="210" t="s">
        <v>145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5">
      <c r="A25" s="227"/>
      <c r="B25" s="228"/>
      <c r="C25" s="265" t="s">
        <v>620</v>
      </c>
      <c r="D25" s="232"/>
      <c r="E25" s="233">
        <v>2.7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0.399999999999999" outlineLevel="1" x14ac:dyDescent="0.25">
      <c r="A26" s="247">
        <v>8</v>
      </c>
      <c r="B26" s="248" t="s">
        <v>177</v>
      </c>
      <c r="C26" s="263" t="s">
        <v>178</v>
      </c>
      <c r="D26" s="249" t="s">
        <v>140</v>
      </c>
      <c r="E26" s="250">
        <v>9</v>
      </c>
      <c r="F26" s="251"/>
      <c r="G26" s="252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0.19800000000000001</v>
      </c>
      <c r="Q26" s="229">
        <f>ROUND(E26*P26,2)</f>
        <v>1.78</v>
      </c>
      <c r="R26" s="230"/>
      <c r="S26" s="230" t="s">
        <v>141</v>
      </c>
      <c r="T26" s="230" t="s">
        <v>142</v>
      </c>
      <c r="U26" s="230">
        <v>0.34</v>
      </c>
      <c r="V26" s="230">
        <f>ROUND(E26*U26,2)</f>
        <v>3.06</v>
      </c>
      <c r="W26" s="230"/>
      <c r="X26" s="230" t="s">
        <v>143</v>
      </c>
      <c r="Y26" s="230" t="s">
        <v>144</v>
      </c>
      <c r="Z26" s="210"/>
      <c r="AA26" s="210"/>
      <c r="AB26" s="210"/>
      <c r="AC26" s="210"/>
      <c r="AD26" s="210"/>
      <c r="AE26" s="210"/>
      <c r="AF26" s="210"/>
      <c r="AG26" s="210" t="s">
        <v>145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5">
      <c r="A27" s="227"/>
      <c r="B27" s="228"/>
      <c r="C27" s="265" t="s">
        <v>616</v>
      </c>
      <c r="D27" s="232"/>
      <c r="E27" s="233">
        <v>9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149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0.399999999999999" outlineLevel="1" x14ac:dyDescent="0.25">
      <c r="A28" s="247">
        <v>9</v>
      </c>
      <c r="B28" s="248" t="s">
        <v>177</v>
      </c>
      <c r="C28" s="263" t="s">
        <v>178</v>
      </c>
      <c r="D28" s="249" t="s">
        <v>140</v>
      </c>
      <c r="E28" s="250">
        <v>11.7</v>
      </c>
      <c r="F28" s="251"/>
      <c r="G28" s="252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0.19800000000000001</v>
      </c>
      <c r="Q28" s="229">
        <f>ROUND(E28*P28,2)</f>
        <v>2.3199999999999998</v>
      </c>
      <c r="R28" s="230"/>
      <c r="S28" s="230" t="s">
        <v>141</v>
      </c>
      <c r="T28" s="230" t="s">
        <v>142</v>
      </c>
      <c r="U28" s="230">
        <v>0.34</v>
      </c>
      <c r="V28" s="230">
        <f>ROUND(E28*U28,2)</f>
        <v>3.98</v>
      </c>
      <c r="W28" s="230"/>
      <c r="X28" s="230" t="s">
        <v>143</v>
      </c>
      <c r="Y28" s="230" t="s">
        <v>144</v>
      </c>
      <c r="Z28" s="210"/>
      <c r="AA28" s="210"/>
      <c r="AB28" s="210"/>
      <c r="AC28" s="210"/>
      <c r="AD28" s="210"/>
      <c r="AE28" s="210"/>
      <c r="AF28" s="210"/>
      <c r="AG28" s="210" t="s">
        <v>145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5">
      <c r="A29" s="227"/>
      <c r="B29" s="228"/>
      <c r="C29" s="265" t="s">
        <v>148</v>
      </c>
      <c r="D29" s="232"/>
      <c r="E29" s="233"/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149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5">
      <c r="A30" s="227"/>
      <c r="B30" s="228"/>
      <c r="C30" s="265" t="s">
        <v>625</v>
      </c>
      <c r="D30" s="232"/>
      <c r="E30" s="233">
        <v>11.7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149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0.399999999999999" outlineLevel="1" x14ac:dyDescent="0.25">
      <c r="A31" s="247">
        <v>10</v>
      </c>
      <c r="B31" s="248" t="s">
        <v>543</v>
      </c>
      <c r="C31" s="263" t="s">
        <v>544</v>
      </c>
      <c r="D31" s="249" t="s">
        <v>191</v>
      </c>
      <c r="E31" s="250">
        <v>48</v>
      </c>
      <c r="F31" s="251"/>
      <c r="G31" s="252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0.10150000000000001</v>
      </c>
      <c r="Q31" s="229">
        <f>ROUND(E31*P31,2)</f>
        <v>4.87</v>
      </c>
      <c r="R31" s="230"/>
      <c r="S31" s="230" t="s">
        <v>141</v>
      </c>
      <c r="T31" s="230" t="s">
        <v>142</v>
      </c>
      <c r="U31" s="230">
        <v>0.43</v>
      </c>
      <c r="V31" s="230">
        <f>ROUND(E31*U31,2)</f>
        <v>20.64</v>
      </c>
      <c r="W31" s="230"/>
      <c r="X31" s="230" t="s">
        <v>143</v>
      </c>
      <c r="Y31" s="230" t="s">
        <v>144</v>
      </c>
      <c r="Z31" s="210"/>
      <c r="AA31" s="210"/>
      <c r="AB31" s="210"/>
      <c r="AC31" s="210"/>
      <c r="AD31" s="210"/>
      <c r="AE31" s="210"/>
      <c r="AF31" s="210"/>
      <c r="AG31" s="210" t="s">
        <v>145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5">
      <c r="A32" s="227"/>
      <c r="B32" s="228"/>
      <c r="C32" s="264" t="s">
        <v>192</v>
      </c>
      <c r="D32" s="253"/>
      <c r="E32" s="253"/>
      <c r="F32" s="253"/>
      <c r="G32" s="253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0.399999999999999" outlineLevel="1" x14ac:dyDescent="0.25">
      <c r="A33" s="247">
        <v>11</v>
      </c>
      <c r="B33" s="248" t="s">
        <v>194</v>
      </c>
      <c r="C33" s="263" t="s">
        <v>195</v>
      </c>
      <c r="D33" s="249" t="s">
        <v>196</v>
      </c>
      <c r="E33" s="250">
        <v>600</v>
      </c>
      <c r="F33" s="251"/>
      <c r="G33" s="252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141</v>
      </c>
      <c r="T33" s="230" t="s">
        <v>142</v>
      </c>
      <c r="U33" s="230">
        <v>0.20300000000000001</v>
      </c>
      <c r="V33" s="230">
        <f>ROUND(E33*U33,2)</f>
        <v>121.8</v>
      </c>
      <c r="W33" s="230"/>
      <c r="X33" s="230" t="s">
        <v>143</v>
      </c>
      <c r="Y33" s="230" t="s">
        <v>144</v>
      </c>
      <c r="Z33" s="210"/>
      <c r="AA33" s="210"/>
      <c r="AB33" s="210"/>
      <c r="AC33" s="210"/>
      <c r="AD33" s="210"/>
      <c r="AE33" s="210"/>
      <c r="AF33" s="210"/>
      <c r="AG33" s="210" t="s">
        <v>145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1" outlineLevel="2" x14ac:dyDescent="0.25">
      <c r="A34" s="227"/>
      <c r="B34" s="228"/>
      <c r="C34" s="264" t="s">
        <v>197</v>
      </c>
      <c r="D34" s="253"/>
      <c r="E34" s="253"/>
      <c r="F34" s="253"/>
      <c r="G34" s="253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4" t="str">
        <f>C34</f>
        <v>na vzdálenost od hladiny vody v jímce po výšku roviny proložené osou nejvyššího bodu výtlačného potrubí. Včetně odpadní potrubí v délce do 20 m.</v>
      </c>
      <c r="BB34" s="210"/>
      <c r="BC34" s="210"/>
      <c r="BD34" s="210"/>
      <c r="BE34" s="210"/>
      <c r="BF34" s="210"/>
      <c r="BG34" s="210"/>
      <c r="BH34" s="210"/>
    </row>
    <row r="35" spans="1:60" outlineLevel="2" x14ac:dyDescent="0.25">
      <c r="A35" s="227"/>
      <c r="B35" s="228"/>
      <c r="C35" s="265" t="s">
        <v>546</v>
      </c>
      <c r="D35" s="232"/>
      <c r="E35" s="233">
        <v>600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30.6" outlineLevel="1" x14ac:dyDescent="0.25">
      <c r="A36" s="247">
        <v>12</v>
      </c>
      <c r="B36" s="248" t="s">
        <v>199</v>
      </c>
      <c r="C36" s="263" t="s">
        <v>200</v>
      </c>
      <c r="D36" s="249" t="s">
        <v>201</v>
      </c>
      <c r="E36" s="250">
        <v>25</v>
      </c>
      <c r="F36" s="251"/>
      <c r="G36" s="252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141</v>
      </c>
      <c r="T36" s="230" t="s">
        <v>142</v>
      </c>
      <c r="U36" s="230">
        <v>0</v>
      </c>
      <c r="V36" s="230">
        <f>ROUND(E36*U36,2)</f>
        <v>0</v>
      </c>
      <c r="W36" s="230"/>
      <c r="X36" s="230" t="s">
        <v>143</v>
      </c>
      <c r="Y36" s="230" t="s">
        <v>144</v>
      </c>
      <c r="Z36" s="210"/>
      <c r="AA36" s="210"/>
      <c r="AB36" s="210"/>
      <c r="AC36" s="210"/>
      <c r="AD36" s="210"/>
      <c r="AE36" s="210"/>
      <c r="AF36" s="210"/>
      <c r="AG36" s="210" t="s">
        <v>145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31.2" outlineLevel="2" x14ac:dyDescent="0.25">
      <c r="A37" s="227"/>
      <c r="B37" s="228"/>
      <c r="C37" s="264" t="s">
        <v>202</v>
      </c>
      <c r="D37" s="253"/>
      <c r="E37" s="253"/>
      <c r="F37" s="253"/>
      <c r="G37" s="253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147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54" t="str">
        <f>C37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37" s="210"/>
      <c r="BC37" s="210"/>
      <c r="BD37" s="210"/>
      <c r="BE37" s="210"/>
      <c r="BF37" s="210"/>
      <c r="BG37" s="210"/>
      <c r="BH37" s="210"/>
    </row>
    <row r="38" spans="1:60" outlineLevel="2" x14ac:dyDescent="0.25">
      <c r="A38" s="227"/>
      <c r="B38" s="228"/>
      <c r="C38" s="265" t="s">
        <v>547</v>
      </c>
      <c r="D38" s="232"/>
      <c r="E38" s="233">
        <v>25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149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5">
      <c r="A39" s="247">
        <v>13</v>
      </c>
      <c r="B39" s="248" t="s">
        <v>219</v>
      </c>
      <c r="C39" s="263" t="s">
        <v>220</v>
      </c>
      <c r="D39" s="249" t="s">
        <v>221</v>
      </c>
      <c r="E39" s="250">
        <v>13.5</v>
      </c>
      <c r="F39" s="251"/>
      <c r="G39" s="252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141</v>
      </c>
      <c r="T39" s="230" t="s">
        <v>142</v>
      </c>
      <c r="U39" s="230">
        <v>1.548</v>
      </c>
      <c r="V39" s="230">
        <f>ROUND(E39*U39,2)</f>
        <v>20.9</v>
      </c>
      <c r="W39" s="230"/>
      <c r="X39" s="230" t="s">
        <v>143</v>
      </c>
      <c r="Y39" s="230" t="s">
        <v>144</v>
      </c>
      <c r="Z39" s="210"/>
      <c r="AA39" s="210"/>
      <c r="AB39" s="210"/>
      <c r="AC39" s="210"/>
      <c r="AD39" s="210"/>
      <c r="AE39" s="210"/>
      <c r="AF39" s="210"/>
      <c r="AG39" s="210" t="s">
        <v>145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1" outlineLevel="2" x14ac:dyDescent="0.25">
      <c r="A40" s="227"/>
      <c r="B40" s="228"/>
      <c r="C40" s="264" t="s">
        <v>222</v>
      </c>
      <c r="D40" s="253"/>
      <c r="E40" s="253"/>
      <c r="F40" s="253"/>
      <c r="G40" s="253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54" t="str">
        <f>C40</f>
        <v>příplatek k cenám vykopávek za ztížení vykopávky v blízkosti podzemního vedení nebo výbušnin v horninách jakékoliv třídy,</v>
      </c>
      <c r="BB40" s="210"/>
      <c r="BC40" s="210"/>
      <c r="BD40" s="210"/>
      <c r="BE40" s="210"/>
      <c r="BF40" s="210"/>
      <c r="BG40" s="210"/>
      <c r="BH40" s="210"/>
    </row>
    <row r="41" spans="1:60" outlineLevel="2" x14ac:dyDescent="0.25">
      <c r="A41" s="227"/>
      <c r="B41" s="228"/>
      <c r="C41" s="265" t="s">
        <v>213</v>
      </c>
      <c r="D41" s="232"/>
      <c r="E41" s="233"/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149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5">
      <c r="A42" s="227"/>
      <c r="B42" s="228"/>
      <c r="C42" s="265" t="s">
        <v>626</v>
      </c>
      <c r="D42" s="232"/>
      <c r="E42" s="233">
        <v>13.5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149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0.399999999999999" outlineLevel="1" x14ac:dyDescent="0.25">
      <c r="A43" s="247">
        <v>14</v>
      </c>
      <c r="B43" s="248" t="s">
        <v>553</v>
      </c>
      <c r="C43" s="263" t="s">
        <v>554</v>
      </c>
      <c r="D43" s="249" t="s">
        <v>221</v>
      </c>
      <c r="E43" s="250">
        <v>23.662800000000001</v>
      </c>
      <c r="F43" s="251"/>
      <c r="G43" s="252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141</v>
      </c>
      <c r="T43" s="230" t="s">
        <v>142</v>
      </c>
      <c r="U43" s="230">
        <v>0.126</v>
      </c>
      <c r="V43" s="230">
        <f>ROUND(E43*U43,2)</f>
        <v>2.98</v>
      </c>
      <c r="W43" s="230"/>
      <c r="X43" s="230" t="s">
        <v>143</v>
      </c>
      <c r="Y43" s="230" t="s">
        <v>144</v>
      </c>
      <c r="Z43" s="210"/>
      <c r="AA43" s="210"/>
      <c r="AB43" s="210"/>
      <c r="AC43" s="210"/>
      <c r="AD43" s="210"/>
      <c r="AE43" s="210"/>
      <c r="AF43" s="210"/>
      <c r="AG43" s="210" t="s">
        <v>145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31.2" outlineLevel="2" x14ac:dyDescent="0.25">
      <c r="A44" s="227"/>
      <c r="B44" s="228"/>
      <c r="C44" s="264" t="s">
        <v>231</v>
      </c>
      <c r="D44" s="253"/>
      <c r="E44" s="253"/>
      <c r="F44" s="253"/>
      <c r="G44" s="253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54" t="str">
        <f>C44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44" s="210"/>
      <c r="BC44" s="210"/>
      <c r="BD44" s="210"/>
      <c r="BE44" s="210"/>
      <c r="BF44" s="210"/>
      <c r="BG44" s="210"/>
      <c r="BH44" s="210"/>
    </row>
    <row r="45" spans="1:60" outlineLevel="2" x14ac:dyDescent="0.25">
      <c r="A45" s="227"/>
      <c r="B45" s="228"/>
      <c r="C45" s="266" t="s">
        <v>232</v>
      </c>
      <c r="D45" s="234"/>
      <c r="E45" s="235"/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149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5">
      <c r="A46" s="227"/>
      <c r="B46" s="228"/>
      <c r="C46" s="267" t="s">
        <v>627</v>
      </c>
      <c r="D46" s="234"/>
      <c r="E46" s="235"/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149</v>
      </c>
      <c r="AH46" s="210">
        <v>2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5">
      <c r="A47" s="227"/>
      <c r="B47" s="228"/>
      <c r="C47" s="267" t="s">
        <v>628</v>
      </c>
      <c r="D47" s="234"/>
      <c r="E47" s="235">
        <v>28.9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149</v>
      </c>
      <c r="AH47" s="210">
        <v>2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5">
      <c r="A48" s="227"/>
      <c r="B48" s="228"/>
      <c r="C48" s="267" t="s">
        <v>629</v>
      </c>
      <c r="D48" s="234"/>
      <c r="E48" s="235">
        <v>6.75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149</v>
      </c>
      <c r="AH48" s="210">
        <v>2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5">
      <c r="A49" s="227"/>
      <c r="B49" s="228"/>
      <c r="C49" s="267" t="s">
        <v>630</v>
      </c>
      <c r="D49" s="234"/>
      <c r="E49" s="235">
        <v>23.94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149</v>
      </c>
      <c r="AH49" s="210">
        <v>2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5">
      <c r="A50" s="227"/>
      <c r="B50" s="228"/>
      <c r="C50" s="267" t="s">
        <v>631</v>
      </c>
      <c r="D50" s="234"/>
      <c r="E50" s="235">
        <v>58.73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149</v>
      </c>
      <c r="AH50" s="210">
        <v>2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5">
      <c r="A51" s="227"/>
      <c r="B51" s="228"/>
      <c r="C51" s="266" t="s">
        <v>263</v>
      </c>
      <c r="D51" s="234"/>
      <c r="E51" s="235"/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149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5">
      <c r="A52" s="227"/>
      <c r="B52" s="228"/>
      <c r="C52" s="265" t="s">
        <v>632</v>
      </c>
      <c r="D52" s="232"/>
      <c r="E52" s="233">
        <v>23.66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149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0.399999999999999" outlineLevel="1" x14ac:dyDescent="0.25">
      <c r="A53" s="247">
        <v>15</v>
      </c>
      <c r="B53" s="248" t="s">
        <v>562</v>
      </c>
      <c r="C53" s="263" t="s">
        <v>563</v>
      </c>
      <c r="D53" s="249" t="s">
        <v>221</v>
      </c>
      <c r="E53" s="250">
        <v>70.988399999999999</v>
      </c>
      <c r="F53" s="251"/>
      <c r="G53" s="252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141</v>
      </c>
      <c r="T53" s="230" t="s">
        <v>142</v>
      </c>
      <c r="U53" s="230">
        <v>0.156</v>
      </c>
      <c r="V53" s="230">
        <f>ROUND(E53*U53,2)</f>
        <v>11.07</v>
      </c>
      <c r="W53" s="230"/>
      <c r="X53" s="230" t="s">
        <v>143</v>
      </c>
      <c r="Y53" s="230" t="s">
        <v>144</v>
      </c>
      <c r="Z53" s="210"/>
      <c r="AA53" s="210"/>
      <c r="AB53" s="210"/>
      <c r="AC53" s="210"/>
      <c r="AD53" s="210"/>
      <c r="AE53" s="210"/>
      <c r="AF53" s="210"/>
      <c r="AG53" s="210" t="s">
        <v>145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31.2" outlineLevel="2" x14ac:dyDescent="0.25">
      <c r="A54" s="227"/>
      <c r="B54" s="228"/>
      <c r="C54" s="264" t="s">
        <v>231</v>
      </c>
      <c r="D54" s="253"/>
      <c r="E54" s="253"/>
      <c r="F54" s="253"/>
      <c r="G54" s="253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147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54" t="str">
        <f>C54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4" s="210"/>
      <c r="BC54" s="210"/>
      <c r="BD54" s="210"/>
      <c r="BE54" s="210"/>
      <c r="BF54" s="210"/>
      <c r="BG54" s="210"/>
      <c r="BH54" s="210"/>
    </row>
    <row r="55" spans="1:60" outlineLevel="2" x14ac:dyDescent="0.25">
      <c r="A55" s="227"/>
      <c r="B55" s="228"/>
      <c r="C55" s="266" t="s">
        <v>232</v>
      </c>
      <c r="D55" s="234"/>
      <c r="E55" s="235"/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149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5">
      <c r="A56" s="227"/>
      <c r="B56" s="228"/>
      <c r="C56" s="267" t="s">
        <v>627</v>
      </c>
      <c r="D56" s="234"/>
      <c r="E56" s="235"/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149</v>
      </c>
      <c r="AH56" s="210">
        <v>2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5">
      <c r="A57" s="227"/>
      <c r="B57" s="228"/>
      <c r="C57" s="267" t="s">
        <v>628</v>
      </c>
      <c r="D57" s="234"/>
      <c r="E57" s="235">
        <v>28.9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149</v>
      </c>
      <c r="AH57" s="210">
        <v>2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5">
      <c r="A58" s="227"/>
      <c r="B58" s="228"/>
      <c r="C58" s="267" t="s">
        <v>629</v>
      </c>
      <c r="D58" s="234"/>
      <c r="E58" s="235">
        <v>6.75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149</v>
      </c>
      <c r="AH58" s="210">
        <v>2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27"/>
      <c r="B59" s="228"/>
      <c r="C59" s="267" t="s">
        <v>630</v>
      </c>
      <c r="D59" s="234"/>
      <c r="E59" s="235">
        <v>23.94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149</v>
      </c>
      <c r="AH59" s="210">
        <v>2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27"/>
      <c r="B60" s="228"/>
      <c r="C60" s="267" t="s">
        <v>631</v>
      </c>
      <c r="D60" s="234"/>
      <c r="E60" s="235">
        <v>58.73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149</v>
      </c>
      <c r="AH60" s="210">
        <v>2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5">
      <c r="A61" s="227"/>
      <c r="B61" s="228"/>
      <c r="C61" s="266" t="s">
        <v>263</v>
      </c>
      <c r="D61" s="234"/>
      <c r="E61" s="235"/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149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27"/>
      <c r="B62" s="228"/>
      <c r="C62" s="265" t="s">
        <v>633</v>
      </c>
      <c r="D62" s="232"/>
      <c r="E62" s="233">
        <v>70.989999999999995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149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0.399999999999999" outlineLevel="1" x14ac:dyDescent="0.25">
      <c r="A63" s="247">
        <v>16</v>
      </c>
      <c r="B63" s="248" t="s">
        <v>565</v>
      </c>
      <c r="C63" s="263" t="s">
        <v>566</v>
      </c>
      <c r="D63" s="249" t="s">
        <v>221</v>
      </c>
      <c r="E63" s="250">
        <v>23.662800000000001</v>
      </c>
      <c r="F63" s="251"/>
      <c r="G63" s="252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141</v>
      </c>
      <c r="T63" s="230" t="s">
        <v>142</v>
      </c>
      <c r="U63" s="230">
        <v>0.29099999999999998</v>
      </c>
      <c r="V63" s="230">
        <f>ROUND(E63*U63,2)</f>
        <v>6.89</v>
      </c>
      <c r="W63" s="230"/>
      <c r="X63" s="230" t="s">
        <v>143</v>
      </c>
      <c r="Y63" s="230" t="s">
        <v>144</v>
      </c>
      <c r="Z63" s="210"/>
      <c r="AA63" s="210"/>
      <c r="AB63" s="210"/>
      <c r="AC63" s="210"/>
      <c r="AD63" s="210"/>
      <c r="AE63" s="210"/>
      <c r="AF63" s="210"/>
      <c r="AG63" s="210" t="s">
        <v>145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31.2" outlineLevel="2" x14ac:dyDescent="0.25">
      <c r="A64" s="227"/>
      <c r="B64" s="228"/>
      <c r="C64" s="264" t="s">
        <v>231</v>
      </c>
      <c r="D64" s="253"/>
      <c r="E64" s="253"/>
      <c r="F64" s="253"/>
      <c r="G64" s="253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147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54" t="str">
        <f>C64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64" s="210"/>
      <c r="BC64" s="210"/>
      <c r="BD64" s="210"/>
      <c r="BE64" s="210"/>
      <c r="BF64" s="210"/>
      <c r="BG64" s="210"/>
      <c r="BH64" s="210"/>
    </row>
    <row r="65" spans="1:60" outlineLevel="2" x14ac:dyDescent="0.25">
      <c r="A65" s="227"/>
      <c r="B65" s="228"/>
      <c r="C65" s="266" t="s">
        <v>232</v>
      </c>
      <c r="D65" s="234"/>
      <c r="E65" s="235"/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5">
      <c r="A66" s="227"/>
      <c r="B66" s="228"/>
      <c r="C66" s="267" t="s">
        <v>627</v>
      </c>
      <c r="D66" s="234"/>
      <c r="E66" s="235"/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149</v>
      </c>
      <c r="AH66" s="210">
        <v>2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5">
      <c r="A67" s="227"/>
      <c r="B67" s="228"/>
      <c r="C67" s="267" t="s">
        <v>628</v>
      </c>
      <c r="D67" s="234"/>
      <c r="E67" s="235">
        <v>28.9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149</v>
      </c>
      <c r="AH67" s="210">
        <v>2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5">
      <c r="A68" s="227"/>
      <c r="B68" s="228"/>
      <c r="C68" s="267" t="s">
        <v>629</v>
      </c>
      <c r="D68" s="234"/>
      <c r="E68" s="235">
        <v>6.75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149</v>
      </c>
      <c r="AH68" s="210">
        <v>2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5">
      <c r="A69" s="227"/>
      <c r="B69" s="228"/>
      <c r="C69" s="267" t="s">
        <v>630</v>
      </c>
      <c r="D69" s="234"/>
      <c r="E69" s="235">
        <v>23.94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149</v>
      </c>
      <c r="AH69" s="210">
        <v>2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5">
      <c r="A70" s="227"/>
      <c r="B70" s="228"/>
      <c r="C70" s="267" t="s">
        <v>631</v>
      </c>
      <c r="D70" s="234"/>
      <c r="E70" s="235">
        <v>58.73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149</v>
      </c>
      <c r="AH70" s="210">
        <v>2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5">
      <c r="A71" s="227"/>
      <c r="B71" s="228"/>
      <c r="C71" s="266" t="s">
        <v>263</v>
      </c>
      <c r="D71" s="234"/>
      <c r="E71" s="235"/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5">
      <c r="A72" s="227"/>
      <c r="B72" s="228"/>
      <c r="C72" s="265" t="s">
        <v>632</v>
      </c>
      <c r="D72" s="232"/>
      <c r="E72" s="233">
        <v>23.66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149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5">
      <c r="A73" s="247">
        <v>17</v>
      </c>
      <c r="B73" s="248" t="s">
        <v>634</v>
      </c>
      <c r="C73" s="263" t="s">
        <v>635</v>
      </c>
      <c r="D73" s="249" t="s">
        <v>221</v>
      </c>
      <c r="E73" s="250">
        <v>60.911999999999999</v>
      </c>
      <c r="F73" s="251"/>
      <c r="G73" s="252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0</v>
      </c>
      <c r="O73" s="229">
        <f>ROUND(E73*N73,2)</f>
        <v>0</v>
      </c>
      <c r="P73" s="229">
        <v>0</v>
      </c>
      <c r="Q73" s="229">
        <f>ROUND(E73*P73,2)</f>
        <v>0</v>
      </c>
      <c r="R73" s="230"/>
      <c r="S73" s="230" t="s">
        <v>141</v>
      </c>
      <c r="T73" s="230" t="s">
        <v>142</v>
      </c>
      <c r="U73" s="230">
        <v>2.335</v>
      </c>
      <c r="V73" s="230">
        <f>ROUND(E73*U73,2)</f>
        <v>142.22999999999999</v>
      </c>
      <c r="W73" s="230"/>
      <c r="X73" s="230" t="s">
        <v>143</v>
      </c>
      <c r="Y73" s="230" t="s">
        <v>144</v>
      </c>
      <c r="Z73" s="210"/>
      <c r="AA73" s="210"/>
      <c r="AB73" s="210"/>
      <c r="AC73" s="210"/>
      <c r="AD73" s="210"/>
      <c r="AE73" s="210"/>
      <c r="AF73" s="210"/>
      <c r="AG73" s="210" t="s">
        <v>145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5">
      <c r="A74" s="227"/>
      <c r="B74" s="228"/>
      <c r="C74" s="264" t="s">
        <v>636</v>
      </c>
      <c r="D74" s="253"/>
      <c r="E74" s="253"/>
      <c r="F74" s="253"/>
      <c r="G74" s="253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147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5">
      <c r="A75" s="227"/>
      <c r="B75" s="228"/>
      <c r="C75" s="266" t="s">
        <v>232</v>
      </c>
      <c r="D75" s="234"/>
      <c r="E75" s="235"/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149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0.399999999999999" outlineLevel="3" x14ac:dyDescent="0.25">
      <c r="A76" s="227"/>
      <c r="B76" s="228"/>
      <c r="C76" s="267" t="s">
        <v>637</v>
      </c>
      <c r="D76" s="234"/>
      <c r="E76" s="235"/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149</v>
      </c>
      <c r="AH76" s="210">
        <v>2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3" x14ac:dyDescent="0.25">
      <c r="A77" s="227"/>
      <c r="B77" s="228"/>
      <c r="C77" s="267" t="s">
        <v>638</v>
      </c>
      <c r="D77" s="234"/>
      <c r="E77" s="235">
        <v>206.64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149</v>
      </c>
      <c r="AH77" s="210">
        <v>2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5">
      <c r="A78" s="227"/>
      <c r="B78" s="228"/>
      <c r="C78" s="267" t="s">
        <v>639</v>
      </c>
      <c r="D78" s="234"/>
      <c r="E78" s="235">
        <v>97.92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149</v>
      </c>
      <c r="AH78" s="210">
        <v>2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5">
      <c r="A79" s="227"/>
      <c r="B79" s="228"/>
      <c r="C79" s="267" t="s">
        <v>640</v>
      </c>
      <c r="D79" s="234"/>
      <c r="E79" s="235">
        <v>69.930000000000007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149</v>
      </c>
      <c r="AH79" s="210">
        <v>2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5">
      <c r="A80" s="227"/>
      <c r="B80" s="228"/>
      <c r="C80" s="266" t="s">
        <v>263</v>
      </c>
      <c r="D80" s="234"/>
      <c r="E80" s="235"/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149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5">
      <c r="A81" s="227"/>
      <c r="B81" s="228"/>
      <c r="C81" s="265" t="s">
        <v>641</v>
      </c>
      <c r="D81" s="232"/>
      <c r="E81" s="233">
        <v>60.91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149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5">
      <c r="A82" s="247">
        <v>18</v>
      </c>
      <c r="B82" s="248" t="s">
        <v>642</v>
      </c>
      <c r="C82" s="263" t="s">
        <v>643</v>
      </c>
      <c r="D82" s="249" t="s">
        <v>221</v>
      </c>
      <c r="E82" s="250">
        <v>182.73599999999999</v>
      </c>
      <c r="F82" s="251"/>
      <c r="G82" s="252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141</v>
      </c>
      <c r="T82" s="230" t="s">
        <v>142</v>
      </c>
      <c r="U82" s="230">
        <v>3.5329999999999999</v>
      </c>
      <c r="V82" s="230">
        <f>ROUND(E82*U82,2)</f>
        <v>645.61</v>
      </c>
      <c r="W82" s="230"/>
      <c r="X82" s="230" t="s">
        <v>143</v>
      </c>
      <c r="Y82" s="230" t="s">
        <v>144</v>
      </c>
      <c r="Z82" s="210"/>
      <c r="AA82" s="210"/>
      <c r="AB82" s="210"/>
      <c r="AC82" s="210"/>
      <c r="AD82" s="210"/>
      <c r="AE82" s="210"/>
      <c r="AF82" s="210"/>
      <c r="AG82" s="210" t="s">
        <v>145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5">
      <c r="A83" s="227"/>
      <c r="B83" s="228"/>
      <c r="C83" s="264" t="s">
        <v>636</v>
      </c>
      <c r="D83" s="253"/>
      <c r="E83" s="253"/>
      <c r="F83" s="253"/>
      <c r="G83" s="253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147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5">
      <c r="A84" s="227"/>
      <c r="B84" s="228"/>
      <c r="C84" s="266" t="s">
        <v>232</v>
      </c>
      <c r="D84" s="234"/>
      <c r="E84" s="235"/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149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0.399999999999999" outlineLevel="3" x14ac:dyDescent="0.25">
      <c r="A85" s="227"/>
      <c r="B85" s="228"/>
      <c r="C85" s="267" t="s">
        <v>637</v>
      </c>
      <c r="D85" s="234"/>
      <c r="E85" s="235"/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149</v>
      </c>
      <c r="AH85" s="210">
        <v>2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5">
      <c r="A86" s="227"/>
      <c r="B86" s="228"/>
      <c r="C86" s="267" t="s">
        <v>638</v>
      </c>
      <c r="D86" s="234"/>
      <c r="E86" s="235">
        <v>206.64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149</v>
      </c>
      <c r="AH86" s="210">
        <v>2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3" x14ac:dyDescent="0.25">
      <c r="A87" s="227"/>
      <c r="B87" s="228"/>
      <c r="C87" s="267" t="s">
        <v>639</v>
      </c>
      <c r="D87" s="234"/>
      <c r="E87" s="235">
        <v>97.92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149</v>
      </c>
      <c r="AH87" s="210">
        <v>2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3" x14ac:dyDescent="0.25">
      <c r="A88" s="227"/>
      <c r="B88" s="228"/>
      <c r="C88" s="267" t="s">
        <v>640</v>
      </c>
      <c r="D88" s="234"/>
      <c r="E88" s="235">
        <v>69.930000000000007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149</v>
      </c>
      <c r="AH88" s="210">
        <v>2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5">
      <c r="A89" s="227"/>
      <c r="B89" s="228"/>
      <c r="C89" s="266" t="s">
        <v>263</v>
      </c>
      <c r="D89" s="234"/>
      <c r="E89" s="235"/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149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5">
      <c r="A90" s="227"/>
      <c r="B90" s="228"/>
      <c r="C90" s="265" t="s">
        <v>644</v>
      </c>
      <c r="D90" s="232"/>
      <c r="E90" s="233">
        <v>182.74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149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5">
      <c r="A91" s="247">
        <v>19</v>
      </c>
      <c r="B91" s="248" t="s">
        <v>645</v>
      </c>
      <c r="C91" s="263" t="s">
        <v>646</v>
      </c>
      <c r="D91" s="249" t="s">
        <v>221</v>
      </c>
      <c r="E91" s="250">
        <v>23.818000000000001</v>
      </c>
      <c r="F91" s="251"/>
      <c r="G91" s="252">
        <f>ROUND(E91*F91,2)</f>
        <v>0</v>
      </c>
      <c r="H91" s="231"/>
      <c r="I91" s="230">
        <f>ROUND(E91*H91,2)</f>
        <v>0</v>
      </c>
      <c r="J91" s="231"/>
      <c r="K91" s="230">
        <f>ROUND(E91*J91,2)</f>
        <v>0</v>
      </c>
      <c r="L91" s="230">
        <v>21</v>
      </c>
      <c r="M91" s="230">
        <f>G91*(1+L91/100)</f>
        <v>0</v>
      </c>
      <c r="N91" s="229">
        <v>0</v>
      </c>
      <c r="O91" s="229">
        <f>ROUND(E91*N91,2)</f>
        <v>0</v>
      </c>
      <c r="P91" s="229">
        <v>0</v>
      </c>
      <c r="Q91" s="229">
        <f>ROUND(E91*P91,2)</f>
        <v>0</v>
      </c>
      <c r="R91" s="230"/>
      <c r="S91" s="230" t="s">
        <v>141</v>
      </c>
      <c r="T91" s="230" t="s">
        <v>142</v>
      </c>
      <c r="U91" s="230">
        <v>4.6550000000000002</v>
      </c>
      <c r="V91" s="230">
        <f>ROUND(E91*U91,2)</f>
        <v>110.87</v>
      </c>
      <c r="W91" s="230"/>
      <c r="X91" s="230" t="s">
        <v>143</v>
      </c>
      <c r="Y91" s="230" t="s">
        <v>144</v>
      </c>
      <c r="Z91" s="210"/>
      <c r="AA91" s="210"/>
      <c r="AB91" s="210"/>
      <c r="AC91" s="210"/>
      <c r="AD91" s="210"/>
      <c r="AE91" s="210"/>
      <c r="AF91" s="210"/>
      <c r="AG91" s="210" t="s">
        <v>145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5">
      <c r="A92" s="227"/>
      <c r="B92" s="228"/>
      <c r="C92" s="264" t="s">
        <v>636</v>
      </c>
      <c r="D92" s="253"/>
      <c r="E92" s="253"/>
      <c r="F92" s="253"/>
      <c r="G92" s="253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147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5">
      <c r="A93" s="227"/>
      <c r="B93" s="228"/>
      <c r="C93" s="266" t="s">
        <v>232</v>
      </c>
      <c r="D93" s="234"/>
      <c r="E93" s="235"/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149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5">
      <c r="A94" s="227"/>
      <c r="B94" s="228"/>
      <c r="C94" s="267" t="s">
        <v>627</v>
      </c>
      <c r="D94" s="234"/>
      <c r="E94" s="235"/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149</v>
      </c>
      <c r="AH94" s="210">
        <v>2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5">
      <c r="A95" s="227"/>
      <c r="B95" s="228"/>
      <c r="C95" s="267" t="s">
        <v>628</v>
      </c>
      <c r="D95" s="234"/>
      <c r="E95" s="235">
        <v>28.9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149</v>
      </c>
      <c r="AH95" s="210">
        <v>2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5">
      <c r="A96" s="227"/>
      <c r="B96" s="228"/>
      <c r="C96" s="267" t="s">
        <v>629</v>
      </c>
      <c r="D96" s="234"/>
      <c r="E96" s="235">
        <v>6.75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149</v>
      </c>
      <c r="AH96" s="210">
        <v>2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5">
      <c r="A97" s="227"/>
      <c r="B97" s="228"/>
      <c r="C97" s="267" t="s">
        <v>630</v>
      </c>
      <c r="D97" s="234"/>
      <c r="E97" s="235">
        <v>23.94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149</v>
      </c>
      <c r="AH97" s="210">
        <v>2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5">
      <c r="A98" s="227"/>
      <c r="B98" s="228"/>
      <c r="C98" s="267" t="s">
        <v>647</v>
      </c>
      <c r="D98" s="234"/>
      <c r="E98" s="235">
        <v>59.51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149</v>
      </c>
      <c r="AH98" s="210">
        <v>2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5">
      <c r="A99" s="227"/>
      <c r="B99" s="228"/>
      <c r="C99" s="266" t="s">
        <v>263</v>
      </c>
      <c r="D99" s="234"/>
      <c r="E99" s="235"/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149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5">
      <c r="A100" s="227"/>
      <c r="B100" s="228"/>
      <c r="C100" s="265" t="s">
        <v>648</v>
      </c>
      <c r="D100" s="232"/>
      <c r="E100" s="233">
        <v>23.82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149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20.399999999999999" outlineLevel="1" x14ac:dyDescent="0.25">
      <c r="A101" s="247">
        <v>20</v>
      </c>
      <c r="B101" s="248" t="s">
        <v>270</v>
      </c>
      <c r="C101" s="263" t="s">
        <v>271</v>
      </c>
      <c r="D101" s="249" t="s">
        <v>140</v>
      </c>
      <c r="E101" s="250">
        <v>1113.5</v>
      </c>
      <c r="F101" s="251"/>
      <c r="G101" s="252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8.4999999999999995E-4</v>
      </c>
      <c r="O101" s="229">
        <f>ROUND(E101*N101,2)</f>
        <v>0.95</v>
      </c>
      <c r="P101" s="229">
        <v>0</v>
      </c>
      <c r="Q101" s="229">
        <f>ROUND(E101*P101,2)</f>
        <v>0</v>
      </c>
      <c r="R101" s="230"/>
      <c r="S101" s="230" t="s">
        <v>141</v>
      </c>
      <c r="T101" s="230" t="s">
        <v>142</v>
      </c>
      <c r="U101" s="230">
        <v>0.47899999999999998</v>
      </c>
      <c r="V101" s="230">
        <f>ROUND(E101*U101,2)</f>
        <v>533.37</v>
      </c>
      <c r="W101" s="230"/>
      <c r="X101" s="230" t="s">
        <v>143</v>
      </c>
      <c r="Y101" s="230" t="s">
        <v>144</v>
      </c>
      <c r="Z101" s="210"/>
      <c r="AA101" s="210"/>
      <c r="AB101" s="210"/>
      <c r="AC101" s="210"/>
      <c r="AD101" s="210"/>
      <c r="AE101" s="210"/>
      <c r="AF101" s="210"/>
      <c r="AG101" s="210" t="s">
        <v>145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5">
      <c r="A102" s="227"/>
      <c r="B102" s="228"/>
      <c r="C102" s="264" t="s">
        <v>272</v>
      </c>
      <c r="D102" s="253"/>
      <c r="E102" s="253"/>
      <c r="F102" s="253"/>
      <c r="G102" s="253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147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5">
      <c r="A103" s="227"/>
      <c r="B103" s="228"/>
      <c r="C103" s="265" t="s">
        <v>649</v>
      </c>
      <c r="D103" s="232"/>
      <c r="E103" s="233">
        <v>281.3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149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5">
      <c r="A104" s="227"/>
      <c r="B104" s="228"/>
      <c r="C104" s="265" t="s">
        <v>650</v>
      </c>
      <c r="D104" s="232"/>
      <c r="E104" s="233">
        <v>459.2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149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5">
      <c r="A105" s="227"/>
      <c r="B105" s="228"/>
      <c r="C105" s="265" t="s">
        <v>651</v>
      </c>
      <c r="D105" s="232"/>
      <c r="E105" s="233">
        <v>217.6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149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5">
      <c r="A106" s="227"/>
      <c r="B106" s="228"/>
      <c r="C106" s="265" t="s">
        <v>652</v>
      </c>
      <c r="D106" s="232"/>
      <c r="E106" s="233">
        <v>155.4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149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20.399999999999999" outlineLevel="1" x14ac:dyDescent="0.25">
      <c r="A107" s="247">
        <v>21</v>
      </c>
      <c r="B107" s="248" t="s">
        <v>303</v>
      </c>
      <c r="C107" s="263" t="s">
        <v>304</v>
      </c>
      <c r="D107" s="249" t="s">
        <v>140</v>
      </c>
      <c r="E107" s="250">
        <v>1113.5</v>
      </c>
      <c r="F107" s="251"/>
      <c r="G107" s="252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0</v>
      </c>
      <c r="O107" s="229">
        <f>ROUND(E107*N107,2)</f>
        <v>0</v>
      </c>
      <c r="P107" s="229">
        <v>0</v>
      </c>
      <c r="Q107" s="229">
        <f>ROUND(E107*P107,2)</f>
        <v>0</v>
      </c>
      <c r="R107" s="230"/>
      <c r="S107" s="230" t="s">
        <v>141</v>
      </c>
      <c r="T107" s="230" t="s">
        <v>142</v>
      </c>
      <c r="U107" s="230">
        <v>0.32700000000000001</v>
      </c>
      <c r="V107" s="230">
        <f>ROUND(E107*U107,2)</f>
        <v>364.11</v>
      </c>
      <c r="W107" s="230"/>
      <c r="X107" s="230" t="s">
        <v>143</v>
      </c>
      <c r="Y107" s="230" t="s">
        <v>144</v>
      </c>
      <c r="Z107" s="210"/>
      <c r="AA107" s="210"/>
      <c r="AB107" s="210"/>
      <c r="AC107" s="210"/>
      <c r="AD107" s="210"/>
      <c r="AE107" s="210"/>
      <c r="AF107" s="210"/>
      <c r="AG107" s="210" t="s">
        <v>145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5">
      <c r="A108" s="227"/>
      <c r="B108" s="228"/>
      <c r="C108" s="264" t="s">
        <v>305</v>
      </c>
      <c r="D108" s="253"/>
      <c r="E108" s="253"/>
      <c r="F108" s="253"/>
      <c r="G108" s="253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147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20.399999999999999" outlineLevel="1" x14ac:dyDescent="0.25">
      <c r="A109" s="247">
        <v>22</v>
      </c>
      <c r="B109" s="248" t="s">
        <v>306</v>
      </c>
      <c r="C109" s="263" t="s">
        <v>307</v>
      </c>
      <c r="D109" s="249" t="s">
        <v>221</v>
      </c>
      <c r="E109" s="250">
        <v>232.595</v>
      </c>
      <c r="F109" s="251"/>
      <c r="G109" s="252">
        <f>ROUND(E109*F109,2)</f>
        <v>0</v>
      </c>
      <c r="H109" s="231"/>
      <c r="I109" s="230">
        <f>ROUND(E109*H109,2)</f>
        <v>0</v>
      </c>
      <c r="J109" s="231"/>
      <c r="K109" s="230">
        <f>ROUND(E109*J109,2)</f>
        <v>0</v>
      </c>
      <c r="L109" s="230">
        <v>21</v>
      </c>
      <c r="M109" s="230">
        <f>G109*(1+L109/100)</f>
        <v>0</v>
      </c>
      <c r="N109" s="229">
        <v>0</v>
      </c>
      <c r="O109" s="229">
        <f>ROUND(E109*N109,2)</f>
        <v>0</v>
      </c>
      <c r="P109" s="229">
        <v>0</v>
      </c>
      <c r="Q109" s="229">
        <f>ROUND(E109*P109,2)</f>
        <v>0</v>
      </c>
      <c r="R109" s="230"/>
      <c r="S109" s="230" t="s">
        <v>141</v>
      </c>
      <c r="T109" s="230" t="s">
        <v>142</v>
      </c>
      <c r="U109" s="230">
        <v>0.51900000000000002</v>
      </c>
      <c r="V109" s="230">
        <f>ROUND(E109*U109,2)</f>
        <v>120.72</v>
      </c>
      <c r="W109" s="230"/>
      <c r="X109" s="230" t="s">
        <v>143</v>
      </c>
      <c r="Y109" s="230" t="s">
        <v>144</v>
      </c>
      <c r="Z109" s="210"/>
      <c r="AA109" s="210"/>
      <c r="AB109" s="210"/>
      <c r="AC109" s="210"/>
      <c r="AD109" s="210"/>
      <c r="AE109" s="210"/>
      <c r="AF109" s="210"/>
      <c r="AG109" s="210" t="s">
        <v>145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21" outlineLevel="2" x14ac:dyDescent="0.25">
      <c r="A110" s="227"/>
      <c r="B110" s="228"/>
      <c r="C110" s="264" t="s">
        <v>308</v>
      </c>
      <c r="D110" s="253"/>
      <c r="E110" s="253"/>
      <c r="F110" s="253"/>
      <c r="G110" s="253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147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54" t="str">
        <f>C110</f>
        <v>bez naložení do dopravní nádoby, ale s vyprázdněním dopravní nádoby na hromadu nebo na dopravní prostředek,</v>
      </c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5">
      <c r="A111" s="227"/>
      <c r="B111" s="228"/>
      <c r="C111" s="265" t="s">
        <v>653</v>
      </c>
      <c r="D111" s="232"/>
      <c r="E111" s="233">
        <v>65.09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149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5">
      <c r="A112" s="227"/>
      <c r="B112" s="228"/>
      <c r="C112" s="265" t="s">
        <v>654</v>
      </c>
      <c r="D112" s="232"/>
      <c r="E112" s="233">
        <v>167.51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149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0.399999999999999" outlineLevel="1" x14ac:dyDescent="0.25">
      <c r="A113" s="247">
        <v>23</v>
      </c>
      <c r="B113" s="248" t="s">
        <v>310</v>
      </c>
      <c r="C113" s="263" t="s">
        <v>311</v>
      </c>
      <c r="D113" s="249" t="s">
        <v>221</v>
      </c>
      <c r="E113" s="250">
        <v>118.31399999999999</v>
      </c>
      <c r="F113" s="251"/>
      <c r="G113" s="252">
        <f>ROUND(E113*F113,2)</f>
        <v>0</v>
      </c>
      <c r="H113" s="231"/>
      <c r="I113" s="230">
        <f>ROUND(E113*H113,2)</f>
        <v>0</v>
      </c>
      <c r="J113" s="231"/>
      <c r="K113" s="230">
        <f>ROUND(E113*J113,2)</f>
        <v>0</v>
      </c>
      <c r="L113" s="230">
        <v>21</v>
      </c>
      <c r="M113" s="230">
        <f>G113*(1+L113/100)</f>
        <v>0</v>
      </c>
      <c r="N113" s="229">
        <v>0</v>
      </c>
      <c r="O113" s="229">
        <f>ROUND(E113*N113,2)</f>
        <v>0</v>
      </c>
      <c r="P113" s="229">
        <v>0</v>
      </c>
      <c r="Q113" s="229">
        <f>ROUND(E113*P113,2)</f>
        <v>0</v>
      </c>
      <c r="R113" s="230"/>
      <c r="S113" s="230" t="s">
        <v>141</v>
      </c>
      <c r="T113" s="230" t="s">
        <v>142</v>
      </c>
      <c r="U113" s="230">
        <v>1.0999999999999999E-2</v>
      </c>
      <c r="V113" s="230">
        <f>ROUND(E113*U113,2)</f>
        <v>1.3</v>
      </c>
      <c r="W113" s="230"/>
      <c r="X113" s="230" t="s">
        <v>143</v>
      </c>
      <c r="Y113" s="230" t="s">
        <v>144</v>
      </c>
      <c r="Z113" s="210"/>
      <c r="AA113" s="210"/>
      <c r="AB113" s="210"/>
      <c r="AC113" s="210"/>
      <c r="AD113" s="210"/>
      <c r="AE113" s="210"/>
      <c r="AF113" s="210"/>
      <c r="AG113" s="210" t="s">
        <v>145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5">
      <c r="A114" s="227"/>
      <c r="B114" s="228"/>
      <c r="C114" s="264" t="s">
        <v>312</v>
      </c>
      <c r="D114" s="253"/>
      <c r="E114" s="253"/>
      <c r="F114" s="253"/>
      <c r="G114" s="253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147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5">
      <c r="A115" s="227"/>
      <c r="B115" s="228"/>
      <c r="C115" s="265" t="s">
        <v>655</v>
      </c>
      <c r="D115" s="232"/>
      <c r="E115" s="233"/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149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5">
      <c r="A116" s="227"/>
      <c r="B116" s="228"/>
      <c r="C116" s="265" t="s">
        <v>656</v>
      </c>
      <c r="D116" s="232"/>
      <c r="E116" s="233"/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149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5">
      <c r="A117" s="227"/>
      <c r="B117" s="228"/>
      <c r="C117" s="265" t="s">
        <v>657</v>
      </c>
      <c r="D117" s="232"/>
      <c r="E117" s="233">
        <v>28.9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149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5">
      <c r="A118" s="227"/>
      <c r="B118" s="228"/>
      <c r="C118" s="265" t="s">
        <v>658</v>
      </c>
      <c r="D118" s="232"/>
      <c r="E118" s="233">
        <v>6.75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149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5">
      <c r="A119" s="227"/>
      <c r="B119" s="228"/>
      <c r="C119" s="265" t="s">
        <v>659</v>
      </c>
      <c r="D119" s="232"/>
      <c r="E119" s="233">
        <v>23.94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149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5">
      <c r="A120" s="227"/>
      <c r="B120" s="228"/>
      <c r="C120" s="265" t="s">
        <v>660</v>
      </c>
      <c r="D120" s="232"/>
      <c r="E120" s="233">
        <v>58.73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149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ht="30.6" outlineLevel="1" x14ac:dyDescent="0.25">
      <c r="A121" s="247">
        <v>24</v>
      </c>
      <c r="B121" s="248" t="s">
        <v>314</v>
      </c>
      <c r="C121" s="263" t="s">
        <v>315</v>
      </c>
      <c r="D121" s="249" t="s">
        <v>221</v>
      </c>
      <c r="E121" s="250">
        <v>2366.2800000000002</v>
      </c>
      <c r="F121" s="251"/>
      <c r="G121" s="252">
        <f>ROUND(E121*F121,2)</f>
        <v>0</v>
      </c>
      <c r="H121" s="231"/>
      <c r="I121" s="230">
        <f>ROUND(E121*H121,2)</f>
        <v>0</v>
      </c>
      <c r="J121" s="231"/>
      <c r="K121" s="230">
        <f>ROUND(E121*J121,2)</f>
        <v>0</v>
      </c>
      <c r="L121" s="230">
        <v>21</v>
      </c>
      <c r="M121" s="230">
        <f>G121*(1+L121/100)</f>
        <v>0</v>
      </c>
      <c r="N121" s="229">
        <v>0</v>
      </c>
      <c r="O121" s="229">
        <f>ROUND(E121*N121,2)</f>
        <v>0</v>
      </c>
      <c r="P121" s="229">
        <v>0</v>
      </c>
      <c r="Q121" s="229">
        <f>ROUND(E121*P121,2)</f>
        <v>0</v>
      </c>
      <c r="R121" s="230"/>
      <c r="S121" s="230" t="s">
        <v>141</v>
      </c>
      <c r="T121" s="230" t="s">
        <v>142</v>
      </c>
      <c r="U121" s="230">
        <v>0</v>
      </c>
      <c r="V121" s="230">
        <f>ROUND(E121*U121,2)</f>
        <v>0</v>
      </c>
      <c r="W121" s="230"/>
      <c r="X121" s="230" t="s">
        <v>143</v>
      </c>
      <c r="Y121" s="230" t="s">
        <v>144</v>
      </c>
      <c r="Z121" s="210"/>
      <c r="AA121" s="210"/>
      <c r="AB121" s="210"/>
      <c r="AC121" s="210"/>
      <c r="AD121" s="210"/>
      <c r="AE121" s="210"/>
      <c r="AF121" s="210"/>
      <c r="AG121" s="210" t="s">
        <v>145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5">
      <c r="A122" s="227"/>
      <c r="B122" s="228"/>
      <c r="C122" s="264" t="s">
        <v>312</v>
      </c>
      <c r="D122" s="253"/>
      <c r="E122" s="253"/>
      <c r="F122" s="253"/>
      <c r="G122" s="253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147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5">
      <c r="A123" s="227"/>
      <c r="B123" s="228"/>
      <c r="C123" s="265" t="s">
        <v>661</v>
      </c>
      <c r="D123" s="232"/>
      <c r="E123" s="233">
        <v>2366.2800000000002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149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20.399999999999999" outlineLevel="1" x14ac:dyDescent="0.25">
      <c r="A124" s="255">
        <v>25</v>
      </c>
      <c r="B124" s="256" t="s">
        <v>317</v>
      </c>
      <c r="C124" s="268" t="s">
        <v>318</v>
      </c>
      <c r="D124" s="257" t="s">
        <v>221</v>
      </c>
      <c r="E124" s="258">
        <v>118.31399999999999</v>
      </c>
      <c r="F124" s="259"/>
      <c r="G124" s="260">
        <f>ROUND(E124*F124,2)</f>
        <v>0</v>
      </c>
      <c r="H124" s="231"/>
      <c r="I124" s="230">
        <f>ROUND(E124*H124,2)</f>
        <v>0</v>
      </c>
      <c r="J124" s="231"/>
      <c r="K124" s="230">
        <f>ROUND(E124*J124,2)</f>
        <v>0</v>
      </c>
      <c r="L124" s="230">
        <v>21</v>
      </c>
      <c r="M124" s="230">
        <f>G124*(1+L124/100)</f>
        <v>0</v>
      </c>
      <c r="N124" s="229">
        <v>0</v>
      </c>
      <c r="O124" s="229">
        <f>ROUND(E124*N124,2)</f>
        <v>0</v>
      </c>
      <c r="P124" s="229">
        <v>0</v>
      </c>
      <c r="Q124" s="229">
        <f>ROUND(E124*P124,2)</f>
        <v>0</v>
      </c>
      <c r="R124" s="230"/>
      <c r="S124" s="230" t="s">
        <v>141</v>
      </c>
      <c r="T124" s="230" t="s">
        <v>142</v>
      </c>
      <c r="U124" s="230">
        <v>8.9999999999999993E-3</v>
      </c>
      <c r="V124" s="230">
        <f>ROUND(E124*U124,2)</f>
        <v>1.06</v>
      </c>
      <c r="W124" s="230"/>
      <c r="X124" s="230" t="s">
        <v>143</v>
      </c>
      <c r="Y124" s="230" t="s">
        <v>144</v>
      </c>
      <c r="Z124" s="210"/>
      <c r="AA124" s="210"/>
      <c r="AB124" s="210"/>
      <c r="AC124" s="210"/>
      <c r="AD124" s="210"/>
      <c r="AE124" s="210"/>
      <c r="AF124" s="210"/>
      <c r="AG124" s="210" t="s">
        <v>145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20.399999999999999" outlineLevel="1" x14ac:dyDescent="0.25">
      <c r="A125" s="247">
        <v>26</v>
      </c>
      <c r="B125" s="248" t="s">
        <v>319</v>
      </c>
      <c r="C125" s="263" t="s">
        <v>320</v>
      </c>
      <c r="D125" s="249" t="s">
        <v>221</v>
      </c>
      <c r="E125" s="250">
        <v>475.65</v>
      </c>
      <c r="F125" s="251"/>
      <c r="G125" s="252">
        <f>ROUND(E125*F125,2)</f>
        <v>0</v>
      </c>
      <c r="H125" s="231"/>
      <c r="I125" s="230">
        <f>ROUND(E125*H125,2)</f>
        <v>0</v>
      </c>
      <c r="J125" s="231"/>
      <c r="K125" s="230">
        <f>ROUND(E125*J125,2)</f>
        <v>0</v>
      </c>
      <c r="L125" s="230">
        <v>21</v>
      </c>
      <c r="M125" s="230">
        <f>G125*(1+L125/100)</f>
        <v>0</v>
      </c>
      <c r="N125" s="229">
        <v>0</v>
      </c>
      <c r="O125" s="229">
        <f>ROUND(E125*N125,2)</f>
        <v>0</v>
      </c>
      <c r="P125" s="229">
        <v>0</v>
      </c>
      <c r="Q125" s="229">
        <f>ROUND(E125*P125,2)</f>
        <v>0</v>
      </c>
      <c r="R125" s="230"/>
      <c r="S125" s="230" t="s">
        <v>141</v>
      </c>
      <c r="T125" s="230" t="s">
        <v>142</v>
      </c>
      <c r="U125" s="230">
        <v>0.20200000000000001</v>
      </c>
      <c r="V125" s="230">
        <f>ROUND(E125*U125,2)</f>
        <v>96.08</v>
      </c>
      <c r="W125" s="230"/>
      <c r="X125" s="230" t="s">
        <v>143</v>
      </c>
      <c r="Y125" s="230" t="s">
        <v>144</v>
      </c>
      <c r="Z125" s="210"/>
      <c r="AA125" s="210"/>
      <c r="AB125" s="210"/>
      <c r="AC125" s="210"/>
      <c r="AD125" s="210"/>
      <c r="AE125" s="210"/>
      <c r="AF125" s="210"/>
      <c r="AG125" s="210" t="s">
        <v>145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2" x14ac:dyDescent="0.25">
      <c r="A126" s="227"/>
      <c r="B126" s="228"/>
      <c r="C126" s="264" t="s">
        <v>321</v>
      </c>
      <c r="D126" s="253"/>
      <c r="E126" s="253"/>
      <c r="F126" s="253"/>
      <c r="G126" s="253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147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5">
      <c r="A127" s="227"/>
      <c r="B127" s="228"/>
      <c r="C127" s="265" t="s">
        <v>662</v>
      </c>
      <c r="D127" s="232"/>
      <c r="E127" s="233"/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149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5">
      <c r="A128" s="227"/>
      <c r="B128" s="228"/>
      <c r="C128" s="265" t="s">
        <v>657</v>
      </c>
      <c r="D128" s="232"/>
      <c r="E128" s="233">
        <v>28.9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149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5">
      <c r="A129" s="227"/>
      <c r="B129" s="228"/>
      <c r="C129" s="265" t="s">
        <v>658</v>
      </c>
      <c r="D129" s="232"/>
      <c r="E129" s="233">
        <v>6.75</v>
      </c>
      <c r="F129" s="230"/>
      <c r="G129" s="230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30"/>
      <c r="Z129" s="210"/>
      <c r="AA129" s="210"/>
      <c r="AB129" s="210"/>
      <c r="AC129" s="210"/>
      <c r="AD129" s="210"/>
      <c r="AE129" s="210"/>
      <c r="AF129" s="210"/>
      <c r="AG129" s="210" t="s">
        <v>149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25">
      <c r="A130" s="227"/>
      <c r="B130" s="228"/>
      <c r="C130" s="265" t="s">
        <v>659</v>
      </c>
      <c r="D130" s="232"/>
      <c r="E130" s="233">
        <v>23.94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149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3" x14ac:dyDescent="0.25">
      <c r="A131" s="227"/>
      <c r="B131" s="228"/>
      <c r="C131" s="265" t="s">
        <v>660</v>
      </c>
      <c r="D131" s="232"/>
      <c r="E131" s="233">
        <v>58.73</v>
      </c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149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5">
      <c r="A132" s="227"/>
      <c r="B132" s="228"/>
      <c r="C132" s="265" t="s">
        <v>324</v>
      </c>
      <c r="D132" s="232"/>
      <c r="E132" s="233"/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149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5">
      <c r="A133" s="227"/>
      <c r="B133" s="228"/>
      <c r="C133" s="265" t="s">
        <v>663</v>
      </c>
      <c r="D133" s="232"/>
      <c r="E133" s="233">
        <v>-8.41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149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5">
      <c r="A134" s="227"/>
      <c r="B134" s="228"/>
      <c r="C134" s="265" t="s">
        <v>664</v>
      </c>
      <c r="D134" s="232"/>
      <c r="E134" s="233">
        <v>-17.010000000000002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149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5">
      <c r="A135" s="227"/>
      <c r="B135" s="228"/>
      <c r="C135" s="265" t="s">
        <v>665</v>
      </c>
      <c r="D135" s="232"/>
      <c r="E135" s="233"/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149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5">
      <c r="A136" s="227"/>
      <c r="B136" s="228"/>
      <c r="C136" s="265" t="s">
        <v>666</v>
      </c>
      <c r="D136" s="232"/>
      <c r="E136" s="233">
        <v>5.03</v>
      </c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149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5">
      <c r="A137" s="227"/>
      <c r="B137" s="228"/>
      <c r="C137" s="265" t="s">
        <v>667</v>
      </c>
      <c r="D137" s="232"/>
      <c r="E137" s="233">
        <v>1.08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149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5">
      <c r="A138" s="227"/>
      <c r="B138" s="228"/>
      <c r="C138" s="265" t="s">
        <v>668</v>
      </c>
      <c r="D138" s="232"/>
      <c r="E138" s="233">
        <v>2.16</v>
      </c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149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5">
      <c r="A139" s="227"/>
      <c r="B139" s="228"/>
      <c r="C139" s="269" t="s">
        <v>339</v>
      </c>
      <c r="D139" s="236"/>
      <c r="E139" s="237">
        <v>101.16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149</v>
      </c>
      <c r="AH139" s="210">
        <v>1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5">
      <c r="A140" s="227"/>
      <c r="B140" s="228"/>
      <c r="C140" s="265" t="s">
        <v>669</v>
      </c>
      <c r="D140" s="232"/>
      <c r="E140" s="233"/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149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ht="20.399999999999999" outlineLevel="3" x14ac:dyDescent="0.25">
      <c r="A141" s="227"/>
      <c r="B141" s="228"/>
      <c r="C141" s="265" t="s">
        <v>670</v>
      </c>
      <c r="D141" s="232"/>
      <c r="E141" s="233"/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149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5">
      <c r="A142" s="227"/>
      <c r="B142" s="228"/>
      <c r="C142" s="265" t="s">
        <v>671</v>
      </c>
      <c r="D142" s="232"/>
      <c r="E142" s="233">
        <v>206.64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149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5">
      <c r="A143" s="227"/>
      <c r="B143" s="228"/>
      <c r="C143" s="265" t="s">
        <v>672</v>
      </c>
      <c r="D143" s="232"/>
      <c r="E143" s="233">
        <v>97.92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149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25">
      <c r="A144" s="227"/>
      <c r="B144" s="228"/>
      <c r="C144" s="265" t="s">
        <v>673</v>
      </c>
      <c r="D144" s="232"/>
      <c r="E144" s="233">
        <v>69.930000000000007</v>
      </c>
      <c r="F144" s="230"/>
      <c r="G144" s="230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149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5">
      <c r="A145" s="227"/>
      <c r="B145" s="228"/>
      <c r="C145" s="269" t="s">
        <v>339</v>
      </c>
      <c r="D145" s="236"/>
      <c r="E145" s="237">
        <v>374.49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149</v>
      </c>
      <c r="AH145" s="210">
        <v>1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ht="20.399999999999999" outlineLevel="1" x14ac:dyDescent="0.25">
      <c r="A146" s="247">
        <v>27</v>
      </c>
      <c r="B146" s="248" t="s">
        <v>341</v>
      </c>
      <c r="C146" s="263" t="s">
        <v>342</v>
      </c>
      <c r="D146" s="249" t="s">
        <v>221</v>
      </c>
      <c r="E146" s="250">
        <v>21.06</v>
      </c>
      <c r="F146" s="251"/>
      <c r="G146" s="252">
        <f>ROUND(E146*F146,2)</f>
        <v>0</v>
      </c>
      <c r="H146" s="231"/>
      <c r="I146" s="230">
        <f>ROUND(E146*H146,2)</f>
        <v>0</v>
      </c>
      <c r="J146" s="231"/>
      <c r="K146" s="230">
        <f>ROUND(E146*J146,2)</f>
        <v>0</v>
      </c>
      <c r="L146" s="230">
        <v>21</v>
      </c>
      <c r="M146" s="230">
        <f>G146*(1+L146/100)</f>
        <v>0</v>
      </c>
      <c r="N146" s="229">
        <v>1.7</v>
      </c>
      <c r="O146" s="229">
        <f>ROUND(E146*N146,2)</f>
        <v>35.799999999999997</v>
      </c>
      <c r="P146" s="229">
        <v>0</v>
      </c>
      <c r="Q146" s="229">
        <f>ROUND(E146*P146,2)</f>
        <v>0</v>
      </c>
      <c r="R146" s="230"/>
      <c r="S146" s="230" t="s">
        <v>141</v>
      </c>
      <c r="T146" s="230" t="s">
        <v>142</v>
      </c>
      <c r="U146" s="230">
        <v>1.587</v>
      </c>
      <c r="V146" s="230">
        <f>ROUND(E146*U146,2)</f>
        <v>33.42</v>
      </c>
      <c r="W146" s="230"/>
      <c r="X146" s="230" t="s">
        <v>143</v>
      </c>
      <c r="Y146" s="230" t="s">
        <v>144</v>
      </c>
      <c r="Z146" s="210"/>
      <c r="AA146" s="210"/>
      <c r="AB146" s="210"/>
      <c r="AC146" s="210"/>
      <c r="AD146" s="210"/>
      <c r="AE146" s="210"/>
      <c r="AF146" s="210"/>
      <c r="AG146" s="210" t="s">
        <v>145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ht="21" outlineLevel="2" x14ac:dyDescent="0.25">
      <c r="A147" s="227"/>
      <c r="B147" s="228"/>
      <c r="C147" s="264" t="s">
        <v>343</v>
      </c>
      <c r="D147" s="253"/>
      <c r="E147" s="253"/>
      <c r="F147" s="253"/>
      <c r="G147" s="253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30"/>
      <c r="Z147" s="210"/>
      <c r="AA147" s="210"/>
      <c r="AB147" s="210"/>
      <c r="AC147" s="210"/>
      <c r="AD147" s="210"/>
      <c r="AE147" s="210"/>
      <c r="AF147" s="210"/>
      <c r="AG147" s="210" t="s">
        <v>147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54" t="str">
        <f>C147</f>
        <v>sypaninou z vhodných hornin tř. 1 - 4 nebo materiálem připraveným podél výkopu ve vzdálenosti do 3 m od jeho kraje, pro jakoukoliv hloubku výkopu a jakoukoliv míru zhutnění,</v>
      </c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5">
      <c r="A148" s="227"/>
      <c r="B148" s="228"/>
      <c r="C148" s="265" t="s">
        <v>674</v>
      </c>
      <c r="D148" s="232"/>
      <c r="E148" s="233">
        <v>6.88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149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5">
      <c r="A149" s="227"/>
      <c r="B149" s="228"/>
      <c r="C149" s="265" t="s">
        <v>675</v>
      </c>
      <c r="D149" s="232"/>
      <c r="E149" s="233">
        <v>14.18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149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ht="20.399999999999999" outlineLevel="1" x14ac:dyDescent="0.25">
      <c r="A150" s="247">
        <v>28</v>
      </c>
      <c r="B150" s="248" t="s">
        <v>347</v>
      </c>
      <c r="C150" s="263" t="s">
        <v>348</v>
      </c>
      <c r="D150" s="249" t="s">
        <v>221</v>
      </c>
      <c r="E150" s="250">
        <v>118.31399999999999</v>
      </c>
      <c r="F150" s="251"/>
      <c r="G150" s="252">
        <f>ROUND(E150*F150,2)</f>
        <v>0</v>
      </c>
      <c r="H150" s="231"/>
      <c r="I150" s="230">
        <f>ROUND(E150*H150,2)</f>
        <v>0</v>
      </c>
      <c r="J150" s="231"/>
      <c r="K150" s="230">
        <f>ROUND(E150*J150,2)</f>
        <v>0</v>
      </c>
      <c r="L150" s="230">
        <v>21</v>
      </c>
      <c r="M150" s="230">
        <f>G150*(1+L150/100)</f>
        <v>0</v>
      </c>
      <c r="N150" s="229">
        <v>0</v>
      </c>
      <c r="O150" s="229">
        <f>ROUND(E150*N150,2)</f>
        <v>0</v>
      </c>
      <c r="P150" s="229">
        <v>0</v>
      </c>
      <c r="Q150" s="229">
        <f>ROUND(E150*P150,2)</f>
        <v>0</v>
      </c>
      <c r="R150" s="230"/>
      <c r="S150" s="230" t="s">
        <v>141</v>
      </c>
      <c r="T150" s="230" t="s">
        <v>142</v>
      </c>
      <c r="U150" s="230">
        <v>0</v>
      </c>
      <c r="V150" s="230">
        <f>ROUND(E150*U150,2)</f>
        <v>0</v>
      </c>
      <c r="W150" s="230"/>
      <c r="X150" s="230" t="s">
        <v>143</v>
      </c>
      <c r="Y150" s="230" t="s">
        <v>144</v>
      </c>
      <c r="Z150" s="210"/>
      <c r="AA150" s="210"/>
      <c r="AB150" s="210"/>
      <c r="AC150" s="210"/>
      <c r="AD150" s="210"/>
      <c r="AE150" s="210"/>
      <c r="AF150" s="210"/>
      <c r="AG150" s="210" t="s">
        <v>145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5">
      <c r="A151" s="227"/>
      <c r="B151" s="228"/>
      <c r="C151" s="264" t="s">
        <v>349</v>
      </c>
      <c r="D151" s="253"/>
      <c r="E151" s="253"/>
      <c r="F151" s="253"/>
      <c r="G151" s="253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147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0.399999999999999" outlineLevel="1" x14ac:dyDescent="0.25">
      <c r="A152" s="255">
        <v>29</v>
      </c>
      <c r="B152" s="256" t="s">
        <v>216</v>
      </c>
      <c r="C152" s="268" t="s">
        <v>217</v>
      </c>
      <c r="D152" s="257" t="s">
        <v>191</v>
      </c>
      <c r="E152" s="258">
        <v>10</v>
      </c>
      <c r="F152" s="259"/>
      <c r="G152" s="260">
        <f>ROUND(E152*F152,2)</f>
        <v>0</v>
      </c>
      <c r="H152" s="231"/>
      <c r="I152" s="230">
        <f>ROUND(E152*H152,2)</f>
        <v>0</v>
      </c>
      <c r="J152" s="231"/>
      <c r="K152" s="230">
        <f>ROUND(E152*J152,2)</f>
        <v>0</v>
      </c>
      <c r="L152" s="230">
        <v>21</v>
      </c>
      <c r="M152" s="230">
        <f>G152*(1+L152/100)</f>
        <v>0</v>
      </c>
      <c r="N152" s="229">
        <v>2.478E-2</v>
      </c>
      <c r="O152" s="229">
        <f>ROUND(E152*N152,2)</f>
        <v>0.25</v>
      </c>
      <c r="P152" s="229">
        <v>0</v>
      </c>
      <c r="Q152" s="229">
        <f>ROUND(E152*P152,2)</f>
        <v>0</v>
      </c>
      <c r="R152" s="230"/>
      <c r="S152" s="230" t="s">
        <v>141</v>
      </c>
      <c r="T152" s="230" t="s">
        <v>142</v>
      </c>
      <c r="U152" s="230">
        <v>0.54700000000000004</v>
      </c>
      <c r="V152" s="230">
        <f>ROUND(E152*U152,2)</f>
        <v>5.47</v>
      </c>
      <c r="W152" s="230"/>
      <c r="X152" s="230" t="s">
        <v>143</v>
      </c>
      <c r="Y152" s="230" t="s">
        <v>144</v>
      </c>
      <c r="Z152" s="210"/>
      <c r="AA152" s="210"/>
      <c r="AB152" s="210"/>
      <c r="AC152" s="210"/>
      <c r="AD152" s="210"/>
      <c r="AE152" s="210"/>
      <c r="AF152" s="210"/>
      <c r="AG152" s="210" t="s">
        <v>145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30.6" outlineLevel="1" x14ac:dyDescent="0.25">
      <c r="A153" s="247">
        <v>30</v>
      </c>
      <c r="B153" s="248" t="s">
        <v>350</v>
      </c>
      <c r="C153" s="263" t="s">
        <v>351</v>
      </c>
      <c r="D153" s="249" t="s">
        <v>140</v>
      </c>
      <c r="E153" s="250">
        <v>134.55000000000001</v>
      </c>
      <c r="F153" s="251"/>
      <c r="G153" s="252">
        <f>ROUND(E153*F153,2)</f>
        <v>0</v>
      </c>
      <c r="H153" s="231"/>
      <c r="I153" s="230">
        <f>ROUND(E153*H153,2)</f>
        <v>0</v>
      </c>
      <c r="J153" s="231"/>
      <c r="K153" s="230">
        <f>ROUND(E153*J153,2)</f>
        <v>0</v>
      </c>
      <c r="L153" s="230">
        <v>21</v>
      </c>
      <c r="M153" s="230">
        <f>G153*(1+L153/100)</f>
        <v>0</v>
      </c>
      <c r="N153" s="229">
        <v>3.0000000000000001E-5</v>
      </c>
      <c r="O153" s="229">
        <f>ROUND(E153*N153,2)</f>
        <v>0</v>
      </c>
      <c r="P153" s="229">
        <v>0</v>
      </c>
      <c r="Q153" s="229">
        <f>ROUND(E153*P153,2)</f>
        <v>0</v>
      </c>
      <c r="R153" s="230"/>
      <c r="S153" s="230" t="s">
        <v>141</v>
      </c>
      <c r="T153" s="230" t="s">
        <v>142</v>
      </c>
      <c r="U153" s="230">
        <v>0.25752000000000003</v>
      </c>
      <c r="V153" s="230">
        <f>ROUND(E153*U153,2)</f>
        <v>34.65</v>
      </c>
      <c r="W153" s="230"/>
      <c r="X153" s="230" t="s">
        <v>352</v>
      </c>
      <c r="Y153" s="230" t="s">
        <v>144</v>
      </c>
      <c r="Z153" s="210"/>
      <c r="AA153" s="210"/>
      <c r="AB153" s="210"/>
      <c r="AC153" s="210"/>
      <c r="AD153" s="210"/>
      <c r="AE153" s="210"/>
      <c r="AF153" s="210"/>
      <c r="AG153" s="210" t="s">
        <v>353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1" outlineLevel="2" x14ac:dyDescent="0.25">
      <c r="A154" s="227"/>
      <c r="B154" s="228"/>
      <c r="C154" s="264" t="s">
        <v>354</v>
      </c>
      <c r="D154" s="253"/>
      <c r="E154" s="253"/>
      <c r="F154" s="253"/>
      <c r="G154" s="253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147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54" t="str">
        <f>C154</f>
        <v>vč. urovnání ornice, naložení na skládce, vodorovným přemístěním ornice na místo rozprostření, založení trávníku osetím a dodávky travního semene.</v>
      </c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5">
      <c r="A155" s="227"/>
      <c r="B155" s="228"/>
      <c r="C155" s="270" t="s">
        <v>355</v>
      </c>
      <c r="D155" s="261"/>
      <c r="E155" s="261"/>
      <c r="F155" s="261"/>
      <c r="G155" s="261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147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5">
      <c r="A156" s="227"/>
      <c r="B156" s="228"/>
      <c r="C156" s="265" t="s">
        <v>676</v>
      </c>
      <c r="D156" s="232"/>
      <c r="E156" s="233"/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149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3" x14ac:dyDescent="0.25">
      <c r="A157" s="227"/>
      <c r="B157" s="228"/>
      <c r="C157" s="265" t="s">
        <v>677</v>
      </c>
      <c r="D157" s="232"/>
      <c r="E157" s="233">
        <v>20.25</v>
      </c>
      <c r="F157" s="230"/>
      <c r="G157" s="230"/>
      <c r="H157" s="230"/>
      <c r="I157" s="230"/>
      <c r="J157" s="230"/>
      <c r="K157" s="230"/>
      <c r="L157" s="230"/>
      <c r="M157" s="230"/>
      <c r="N157" s="229"/>
      <c r="O157" s="229"/>
      <c r="P157" s="229"/>
      <c r="Q157" s="229"/>
      <c r="R157" s="230"/>
      <c r="S157" s="230"/>
      <c r="T157" s="230"/>
      <c r="U157" s="230"/>
      <c r="V157" s="230"/>
      <c r="W157" s="230"/>
      <c r="X157" s="230"/>
      <c r="Y157" s="230"/>
      <c r="Z157" s="210"/>
      <c r="AA157" s="210"/>
      <c r="AB157" s="210"/>
      <c r="AC157" s="210"/>
      <c r="AD157" s="210"/>
      <c r="AE157" s="210"/>
      <c r="AF157" s="210"/>
      <c r="AG157" s="210" t="s">
        <v>149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ht="20.399999999999999" outlineLevel="3" x14ac:dyDescent="0.25">
      <c r="A158" s="227"/>
      <c r="B158" s="228"/>
      <c r="C158" s="265" t="s">
        <v>670</v>
      </c>
      <c r="D158" s="232"/>
      <c r="E158" s="233"/>
      <c r="F158" s="230"/>
      <c r="G158" s="230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149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5">
      <c r="A159" s="227"/>
      <c r="B159" s="228"/>
      <c r="C159" s="265" t="s">
        <v>678</v>
      </c>
      <c r="D159" s="232"/>
      <c r="E159" s="233">
        <v>50.4</v>
      </c>
      <c r="F159" s="230"/>
      <c r="G159" s="230"/>
      <c r="H159" s="230"/>
      <c r="I159" s="230"/>
      <c r="J159" s="230"/>
      <c r="K159" s="230"/>
      <c r="L159" s="230"/>
      <c r="M159" s="230"/>
      <c r="N159" s="229"/>
      <c r="O159" s="229"/>
      <c r="P159" s="229"/>
      <c r="Q159" s="229"/>
      <c r="R159" s="230"/>
      <c r="S159" s="230"/>
      <c r="T159" s="230"/>
      <c r="U159" s="230"/>
      <c r="V159" s="230"/>
      <c r="W159" s="230"/>
      <c r="X159" s="230"/>
      <c r="Y159" s="230"/>
      <c r="Z159" s="210"/>
      <c r="AA159" s="210"/>
      <c r="AB159" s="210"/>
      <c r="AC159" s="210"/>
      <c r="AD159" s="210"/>
      <c r="AE159" s="210"/>
      <c r="AF159" s="210"/>
      <c r="AG159" s="210" t="s">
        <v>149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5">
      <c r="A160" s="227"/>
      <c r="B160" s="228"/>
      <c r="C160" s="265" t="s">
        <v>679</v>
      </c>
      <c r="D160" s="232"/>
      <c r="E160" s="233">
        <v>30.6</v>
      </c>
      <c r="F160" s="230"/>
      <c r="G160" s="230"/>
      <c r="H160" s="230"/>
      <c r="I160" s="230"/>
      <c r="J160" s="230"/>
      <c r="K160" s="230"/>
      <c r="L160" s="230"/>
      <c r="M160" s="230"/>
      <c r="N160" s="229"/>
      <c r="O160" s="229"/>
      <c r="P160" s="229"/>
      <c r="Q160" s="229"/>
      <c r="R160" s="230"/>
      <c r="S160" s="230"/>
      <c r="T160" s="230"/>
      <c r="U160" s="230"/>
      <c r="V160" s="230"/>
      <c r="W160" s="230"/>
      <c r="X160" s="230"/>
      <c r="Y160" s="230"/>
      <c r="Z160" s="210"/>
      <c r="AA160" s="210"/>
      <c r="AB160" s="210"/>
      <c r="AC160" s="210"/>
      <c r="AD160" s="210"/>
      <c r="AE160" s="210"/>
      <c r="AF160" s="210"/>
      <c r="AG160" s="210" t="s">
        <v>149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5">
      <c r="A161" s="227"/>
      <c r="B161" s="228"/>
      <c r="C161" s="265" t="s">
        <v>680</v>
      </c>
      <c r="D161" s="232"/>
      <c r="E161" s="233">
        <v>33.299999999999997</v>
      </c>
      <c r="F161" s="230"/>
      <c r="G161" s="230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149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5">
      <c r="A162" s="247">
        <v>31</v>
      </c>
      <c r="B162" s="248" t="s">
        <v>359</v>
      </c>
      <c r="C162" s="263" t="s">
        <v>586</v>
      </c>
      <c r="D162" s="249" t="s">
        <v>221</v>
      </c>
      <c r="E162" s="250">
        <v>144.65880000000001</v>
      </c>
      <c r="F162" s="251"/>
      <c r="G162" s="252">
        <f>ROUND(E162*F162,2)</f>
        <v>0</v>
      </c>
      <c r="H162" s="231"/>
      <c r="I162" s="230">
        <f>ROUND(E162*H162,2)</f>
        <v>0</v>
      </c>
      <c r="J162" s="231"/>
      <c r="K162" s="230">
        <f>ROUND(E162*J162,2)</f>
        <v>0</v>
      </c>
      <c r="L162" s="230">
        <v>21</v>
      </c>
      <c r="M162" s="230">
        <f>G162*(1+L162/100)</f>
        <v>0</v>
      </c>
      <c r="N162" s="229">
        <v>1.67</v>
      </c>
      <c r="O162" s="229">
        <f>ROUND(E162*N162,2)</f>
        <v>241.58</v>
      </c>
      <c r="P162" s="229">
        <v>0</v>
      </c>
      <c r="Q162" s="229">
        <f>ROUND(E162*P162,2)</f>
        <v>0</v>
      </c>
      <c r="R162" s="230"/>
      <c r="S162" s="230" t="s">
        <v>361</v>
      </c>
      <c r="T162" s="230" t="s">
        <v>142</v>
      </c>
      <c r="U162" s="230">
        <v>0</v>
      </c>
      <c r="V162" s="230">
        <f>ROUND(E162*U162,2)</f>
        <v>0</v>
      </c>
      <c r="W162" s="230"/>
      <c r="X162" s="230" t="s">
        <v>362</v>
      </c>
      <c r="Y162" s="230" t="s">
        <v>144</v>
      </c>
      <c r="Z162" s="210"/>
      <c r="AA162" s="210"/>
      <c r="AB162" s="210"/>
      <c r="AC162" s="210"/>
      <c r="AD162" s="210"/>
      <c r="AE162" s="210"/>
      <c r="AF162" s="210"/>
      <c r="AG162" s="210" t="s">
        <v>363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5">
      <c r="A163" s="227"/>
      <c r="B163" s="228"/>
      <c r="C163" s="265" t="s">
        <v>681</v>
      </c>
      <c r="D163" s="232"/>
      <c r="E163" s="233">
        <v>144.66</v>
      </c>
      <c r="F163" s="230"/>
      <c r="G163" s="230"/>
      <c r="H163" s="230"/>
      <c r="I163" s="230"/>
      <c r="J163" s="230"/>
      <c r="K163" s="230"/>
      <c r="L163" s="230"/>
      <c r="M163" s="230"/>
      <c r="N163" s="229"/>
      <c r="O163" s="229"/>
      <c r="P163" s="229"/>
      <c r="Q163" s="229"/>
      <c r="R163" s="230"/>
      <c r="S163" s="230"/>
      <c r="T163" s="230"/>
      <c r="U163" s="230"/>
      <c r="V163" s="230"/>
      <c r="W163" s="230"/>
      <c r="X163" s="230"/>
      <c r="Y163" s="230"/>
      <c r="Z163" s="210"/>
      <c r="AA163" s="210"/>
      <c r="AB163" s="210"/>
      <c r="AC163" s="210"/>
      <c r="AD163" s="210"/>
      <c r="AE163" s="210"/>
      <c r="AF163" s="210"/>
      <c r="AG163" s="210" t="s">
        <v>149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x14ac:dyDescent="0.25">
      <c r="A164" s="240" t="s">
        <v>136</v>
      </c>
      <c r="B164" s="241" t="s">
        <v>79</v>
      </c>
      <c r="C164" s="262" t="s">
        <v>80</v>
      </c>
      <c r="D164" s="242"/>
      <c r="E164" s="243"/>
      <c r="F164" s="244"/>
      <c r="G164" s="245">
        <f>SUMIF(AG165:AG168,"&lt;&gt;NOR",G165:G168)</f>
        <v>0</v>
      </c>
      <c r="H164" s="239"/>
      <c r="I164" s="239">
        <f>SUM(I165:I168)</f>
        <v>0</v>
      </c>
      <c r="J164" s="239"/>
      <c r="K164" s="239">
        <f>SUM(K165:K168)</f>
        <v>0</v>
      </c>
      <c r="L164" s="239"/>
      <c r="M164" s="239">
        <f>SUM(M165:M168)</f>
        <v>0</v>
      </c>
      <c r="N164" s="238"/>
      <c r="O164" s="238">
        <f>SUM(O165:O168)</f>
        <v>9.01</v>
      </c>
      <c r="P164" s="238"/>
      <c r="Q164" s="238">
        <f>SUM(Q165:Q168)</f>
        <v>0</v>
      </c>
      <c r="R164" s="239"/>
      <c r="S164" s="239"/>
      <c r="T164" s="239"/>
      <c r="U164" s="239"/>
      <c r="V164" s="239">
        <f>SUM(V165:V168)</f>
        <v>8.08</v>
      </c>
      <c r="W164" s="239"/>
      <c r="X164" s="239"/>
      <c r="Y164" s="239"/>
      <c r="AG164" t="s">
        <v>137</v>
      </c>
    </row>
    <row r="165" spans="1:60" ht="20.399999999999999" outlineLevel="1" x14ac:dyDescent="0.25">
      <c r="A165" s="247">
        <v>32</v>
      </c>
      <c r="B165" s="248" t="s">
        <v>366</v>
      </c>
      <c r="C165" s="263" t="s">
        <v>367</v>
      </c>
      <c r="D165" s="249" t="s">
        <v>221</v>
      </c>
      <c r="E165" s="250">
        <v>4.7649999999999997</v>
      </c>
      <c r="F165" s="251"/>
      <c r="G165" s="252">
        <f>ROUND(E165*F165,2)</f>
        <v>0</v>
      </c>
      <c r="H165" s="231"/>
      <c r="I165" s="230">
        <f>ROUND(E165*H165,2)</f>
        <v>0</v>
      </c>
      <c r="J165" s="231"/>
      <c r="K165" s="230">
        <f>ROUND(E165*J165,2)</f>
        <v>0</v>
      </c>
      <c r="L165" s="230">
        <v>21</v>
      </c>
      <c r="M165" s="230">
        <f>G165*(1+L165/100)</f>
        <v>0</v>
      </c>
      <c r="N165" s="229">
        <v>1.8907700000000001</v>
      </c>
      <c r="O165" s="229">
        <f>ROUND(E165*N165,2)</f>
        <v>9.01</v>
      </c>
      <c r="P165" s="229">
        <v>0</v>
      </c>
      <c r="Q165" s="229">
        <f>ROUND(E165*P165,2)</f>
        <v>0</v>
      </c>
      <c r="R165" s="230"/>
      <c r="S165" s="230" t="s">
        <v>141</v>
      </c>
      <c r="T165" s="230" t="s">
        <v>142</v>
      </c>
      <c r="U165" s="230">
        <v>1.6950000000000001</v>
      </c>
      <c r="V165" s="230">
        <f>ROUND(E165*U165,2)</f>
        <v>8.08</v>
      </c>
      <c r="W165" s="230"/>
      <c r="X165" s="230" t="s">
        <v>143</v>
      </c>
      <c r="Y165" s="230" t="s">
        <v>144</v>
      </c>
      <c r="Z165" s="210"/>
      <c r="AA165" s="210"/>
      <c r="AB165" s="210"/>
      <c r="AC165" s="210"/>
      <c r="AD165" s="210"/>
      <c r="AE165" s="210"/>
      <c r="AF165" s="210"/>
      <c r="AG165" s="210" t="s">
        <v>145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5">
      <c r="A166" s="227"/>
      <c r="B166" s="228"/>
      <c r="C166" s="264" t="s">
        <v>368</v>
      </c>
      <c r="D166" s="253"/>
      <c r="E166" s="253"/>
      <c r="F166" s="253"/>
      <c r="G166" s="253"/>
      <c r="H166" s="230"/>
      <c r="I166" s="230"/>
      <c r="J166" s="230"/>
      <c r="K166" s="230"/>
      <c r="L166" s="230"/>
      <c r="M166" s="230"/>
      <c r="N166" s="229"/>
      <c r="O166" s="229"/>
      <c r="P166" s="229"/>
      <c r="Q166" s="229"/>
      <c r="R166" s="230"/>
      <c r="S166" s="230"/>
      <c r="T166" s="230"/>
      <c r="U166" s="230"/>
      <c r="V166" s="230"/>
      <c r="W166" s="230"/>
      <c r="X166" s="230"/>
      <c r="Y166" s="230"/>
      <c r="Z166" s="210"/>
      <c r="AA166" s="210"/>
      <c r="AB166" s="210"/>
      <c r="AC166" s="210"/>
      <c r="AD166" s="210"/>
      <c r="AE166" s="210"/>
      <c r="AF166" s="210"/>
      <c r="AG166" s="210" t="s">
        <v>147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25">
      <c r="A167" s="227"/>
      <c r="B167" s="228"/>
      <c r="C167" s="265" t="s">
        <v>682</v>
      </c>
      <c r="D167" s="232"/>
      <c r="E167" s="233">
        <v>4.37</v>
      </c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30"/>
      <c r="Z167" s="210"/>
      <c r="AA167" s="210"/>
      <c r="AB167" s="210"/>
      <c r="AC167" s="210"/>
      <c r="AD167" s="210"/>
      <c r="AE167" s="210"/>
      <c r="AF167" s="210"/>
      <c r="AG167" s="210" t="s">
        <v>149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5">
      <c r="A168" s="227"/>
      <c r="B168" s="228"/>
      <c r="C168" s="265" t="s">
        <v>683</v>
      </c>
      <c r="D168" s="232"/>
      <c r="E168" s="233">
        <v>0.4</v>
      </c>
      <c r="F168" s="230"/>
      <c r="G168" s="230"/>
      <c r="H168" s="230"/>
      <c r="I168" s="230"/>
      <c r="J168" s="230"/>
      <c r="K168" s="230"/>
      <c r="L168" s="230"/>
      <c r="M168" s="230"/>
      <c r="N168" s="229"/>
      <c r="O168" s="229"/>
      <c r="P168" s="229"/>
      <c r="Q168" s="229"/>
      <c r="R168" s="230"/>
      <c r="S168" s="230"/>
      <c r="T168" s="230"/>
      <c r="U168" s="230"/>
      <c r="V168" s="230"/>
      <c r="W168" s="230"/>
      <c r="X168" s="230"/>
      <c r="Y168" s="230"/>
      <c r="Z168" s="210"/>
      <c r="AA168" s="210"/>
      <c r="AB168" s="210"/>
      <c r="AC168" s="210"/>
      <c r="AD168" s="210"/>
      <c r="AE168" s="210"/>
      <c r="AF168" s="210"/>
      <c r="AG168" s="210" t="s">
        <v>149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x14ac:dyDescent="0.25">
      <c r="A169" s="240" t="s">
        <v>136</v>
      </c>
      <c r="B169" s="241" t="s">
        <v>85</v>
      </c>
      <c r="C169" s="262" t="s">
        <v>86</v>
      </c>
      <c r="D169" s="242"/>
      <c r="E169" s="243"/>
      <c r="F169" s="244"/>
      <c r="G169" s="245">
        <f>SUMIF(AG170:AG201,"&lt;&gt;NOR",G170:G201)</f>
        <v>0</v>
      </c>
      <c r="H169" s="239"/>
      <c r="I169" s="239">
        <f>SUM(I170:I201)</f>
        <v>0</v>
      </c>
      <c r="J169" s="239"/>
      <c r="K169" s="239">
        <f>SUM(K170:K201)</f>
        <v>0</v>
      </c>
      <c r="L169" s="239"/>
      <c r="M169" s="239">
        <f>SUM(M170:M201)</f>
        <v>0</v>
      </c>
      <c r="N169" s="238"/>
      <c r="O169" s="238">
        <f>SUM(O170:O201)</f>
        <v>0.52</v>
      </c>
      <c r="P169" s="238"/>
      <c r="Q169" s="238">
        <f>SUM(Q170:Q201)</f>
        <v>0</v>
      </c>
      <c r="R169" s="239"/>
      <c r="S169" s="239"/>
      <c r="T169" s="239"/>
      <c r="U169" s="239"/>
      <c r="V169" s="239">
        <f>SUM(V170:V201)</f>
        <v>64.84</v>
      </c>
      <c r="W169" s="239"/>
      <c r="X169" s="239"/>
      <c r="Y169" s="239"/>
      <c r="AG169" t="s">
        <v>137</v>
      </c>
    </row>
    <row r="170" spans="1:60" ht="20.399999999999999" outlineLevel="1" x14ac:dyDescent="0.25">
      <c r="A170" s="247">
        <v>33</v>
      </c>
      <c r="B170" s="248" t="s">
        <v>684</v>
      </c>
      <c r="C170" s="263" t="s">
        <v>685</v>
      </c>
      <c r="D170" s="249" t="s">
        <v>191</v>
      </c>
      <c r="E170" s="250">
        <v>17</v>
      </c>
      <c r="F170" s="251"/>
      <c r="G170" s="252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0</v>
      </c>
      <c r="O170" s="229">
        <f>ROUND(E170*N170,2)</f>
        <v>0</v>
      </c>
      <c r="P170" s="229">
        <v>0</v>
      </c>
      <c r="Q170" s="229">
        <f>ROUND(E170*P170,2)</f>
        <v>0</v>
      </c>
      <c r="R170" s="230"/>
      <c r="S170" s="230" t="s">
        <v>141</v>
      </c>
      <c r="T170" s="230" t="s">
        <v>142</v>
      </c>
      <c r="U170" s="230">
        <v>6.6000000000000003E-2</v>
      </c>
      <c r="V170" s="230">
        <f>ROUND(E170*U170,2)</f>
        <v>1.1200000000000001</v>
      </c>
      <c r="W170" s="230"/>
      <c r="X170" s="230" t="s">
        <v>143</v>
      </c>
      <c r="Y170" s="230" t="s">
        <v>144</v>
      </c>
      <c r="Z170" s="210"/>
      <c r="AA170" s="210"/>
      <c r="AB170" s="210"/>
      <c r="AC170" s="210"/>
      <c r="AD170" s="210"/>
      <c r="AE170" s="210"/>
      <c r="AF170" s="210"/>
      <c r="AG170" s="210" t="s">
        <v>145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5">
      <c r="A171" s="227"/>
      <c r="B171" s="228"/>
      <c r="C171" s="264" t="s">
        <v>402</v>
      </c>
      <c r="D171" s="253"/>
      <c r="E171" s="253"/>
      <c r="F171" s="253"/>
      <c r="G171" s="253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30"/>
      <c r="Z171" s="210"/>
      <c r="AA171" s="210"/>
      <c r="AB171" s="210"/>
      <c r="AC171" s="210"/>
      <c r="AD171" s="210"/>
      <c r="AE171" s="210"/>
      <c r="AF171" s="210"/>
      <c r="AG171" s="210" t="s">
        <v>147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20.399999999999999" outlineLevel="1" x14ac:dyDescent="0.25">
      <c r="A172" s="247">
        <v>34</v>
      </c>
      <c r="B172" s="248" t="s">
        <v>400</v>
      </c>
      <c r="C172" s="263" t="s">
        <v>401</v>
      </c>
      <c r="D172" s="249" t="s">
        <v>191</v>
      </c>
      <c r="E172" s="250">
        <v>31.5</v>
      </c>
      <c r="F172" s="251"/>
      <c r="G172" s="252">
        <f>ROUND(E172*F172,2)</f>
        <v>0</v>
      </c>
      <c r="H172" s="231"/>
      <c r="I172" s="230">
        <f>ROUND(E172*H172,2)</f>
        <v>0</v>
      </c>
      <c r="J172" s="231"/>
      <c r="K172" s="230">
        <f>ROUND(E172*J172,2)</f>
        <v>0</v>
      </c>
      <c r="L172" s="230">
        <v>21</v>
      </c>
      <c r="M172" s="230">
        <f>G172*(1+L172/100)</f>
        <v>0</v>
      </c>
      <c r="N172" s="229">
        <v>1.0000000000000001E-5</v>
      </c>
      <c r="O172" s="229">
        <f>ROUND(E172*N172,2)</f>
        <v>0</v>
      </c>
      <c r="P172" s="229">
        <v>0</v>
      </c>
      <c r="Q172" s="229">
        <f>ROUND(E172*P172,2)</f>
        <v>0</v>
      </c>
      <c r="R172" s="230"/>
      <c r="S172" s="230" t="s">
        <v>141</v>
      </c>
      <c r="T172" s="230" t="s">
        <v>142</v>
      </c>
      <c r="U172" s="230">
        <v>0.08</v>
      </c>
      <c r="V172" s="230">
        <f>ROUND(E172*U172,2)</f>
        <v>2.52</v>
      </c>
      <c r="W172" s="230"/>
      <c r="X172" s="230" t="s">
        <v>143</v>
      </c>
      <c r="Y172" s="230" t="s">
        <v>144</v>
      </c>
      <c r="Z172" s="210"/>
      <c r="AA172" s="210"/>
      <c r="AB172" s="210"/>
      <c r="AC172" s="210"/>
      <c r="AD172" s="210"/>
      <c r="AE172" s="210"/>
      <c r="AF172" s="210"/>
      <c r="AG172" s="210" t="s">
        <v>145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5">
      <c r="A173" s="227"/>
      <c r="B173" s="228"/>
      <c r="C173" s="264" t="s">
        <v>402</v>
      </c>
      <c r="D173" s="253"/>
      <c r="E173" s="253"/>
      <c r="F173" s="253"/>
      <c r="G173" s="253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147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20.399999999999999" outlineLevel="1" x14ac:dyDescent="0.25">
      <c r="A174" s="247">
        <v>35</v>
      </c>
      <c r="B174" s="248" t="s">
        <v>686</v>
      </c>
      <c r="C174" s="263" t="s">
        <v>687</v>
      </c>
      <c r="D174" s="249" t="s">
        <v>376</v>
      </c>
      <c r="E174" s="250">
        <v>2</v>
      </c>
      <c r="F174" s="251"/>
      <c r="G174" s="252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3.0000000000000001E-5</v>
      </c>
      <c r="O174" s="229">
        <f>ROUND(E174*N174,2)</f>
        <v>0</v>
      </c>
      <c r="P174" s="229">
        <v>0</v>
      </c>
      <c r="Q174" s="229">
        <f>ROUND(E174*P174,2)</f>
        <v>0</v>
      </c>
      <c r="R174" s="230"/>
      <c r="S174" s="230" t="s">
        <v>141</v>
      </c>
      <c r="T174" s="230" t="s">
        <v>142</v>
      </c>
      <c r="U174" s="230">
        <v>0.3</v>
      </c>
      <c r="V174" s="230">
        <f>ROUND(E174*U174,2)</f>
        <v>0.6</v>
      </c>
      <c r="W174" s="230"/>
      <c r="X174" s="230" t="s">
        <v>143</v>
      </c>
      <c r="Y174" s="230" t="s">
        <v>144</v>
      </c>
      <c r="Z174" s="210"/>
      <c r="AA174" s="210"/>
      <c r="AB174" s="210"/>
      <c r="AC174" s="210"/>
      <c r="AD174" s="210"/>
      <c r="AE174" s="210"/>
      <c r="AF174" s="210"/>
      <c r="AG174" s="210" t="s">
        <v>145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5">
      <c r="A175" s="227"/>
      <c r="B175" s="228"/>
      <c r="C175" s="264" t="s">
        <v>368</v>
      </c>
      <c r="D175" s="253"/>
      <c r="E175" s="253"/>
      <c r="F175" s="253"/>
      <c r="G175" s="253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147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ht="20.399999999999999" outlineLevel="1" x14ac:dyDescent="0.25">
      <c r="A176" s="247">
        <v>36</v>
      </c>
      <c r="B176" s="248" t="s">
        <v>688</v>
      </c>
      <c r="C176" s="263" t="s">
        <v>689</v>
      </c>
      <c r="D176" s="249" t="s">
        <v>376</v>
      </c>
      <c r="E176" s="250">
        <v>4</v>
      </c>
      <c r="F176" s="251"/>
      <c r="G176" s="252">
        <f>ROUND(E176*F176,2)</f>
        <v>0</v>
      </c>
      <c r="H176" s="231"/>
      <c r="I176" s="230">
        <f>ROUND(E176*H176,2)</f>
        <v>0</v>
      </c>
      <c r="J176" s="231"/>
      <c r="K176" s="230">
        <f>ROUND(E176*J176,2)</f>
        <v>0</v>
      </c>
      <c r="L176" s="230">
        <v>21</v>
      </c>
      <c r="M176" s="230">
        <f>G176*(1+L176/100)</f>
        <v>0</v>
      </c>
      <c r="N176" s="229">
        <v>4.0000000000000003E-5</v>
      </c>
      <c r="O176" s="229">
        <f>ROUND(E176*N176,2)</f>
        <v>0</v>
      </c>
      <c r="P176" s="229">
        <v>0</v>
      </c>
      <c r="Q176" s="229">
        <f>ROUND(E176*P176,2)</f>
        <v>0</v>
      </c>
      <c r="R176" s="230"/>
      <c r="S176" s="230" t="s">
        <v>141</v>
      </c>
      <c r="T176" s="230" t="s">
        <v>142</v>
      </c>
      <c r="U176" s="230">
        <v>0.35499999999999998</v>
      </c>
      <c r="V176" s="230">
        <f>ROUND(E176*U176,2)</f>
        <v>1.42</v>
      </c>
      <c r="W176" s="230"/>
      <c r="X176" s="230" t="s">
        <v>143</v>
      </c>
      <c r="Y176" s="230" t="s">
        <v>144</v>
      </c>
      <c r="Z176" s="210"/>
      <c r="AA176" s="210"/>
      <c r="AB176" s="210"/>
      <c r="AC176" s="210"/>
      <c r="AD176" s="210"/>
      <c r="AE176" s="210"/>
      <c r="AF176" s="210"/>
      <c r="AG176" s="210" t="s">
        <v>145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2" x14ac:dyDescent="0.25">
      <c r="A177" s="227"/>
      <c r="B177" s="228"/>
      <c r="C177" s="264" t="s">
        <v>368</v>
      </c>
      <c r="D177" s="253"/>
      <c r="E177" s="253"/>
      <c r="F177" s="253"/>
      <c r="G177" s="253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147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ht="20.399999999999999" outlineLevel="1" x14ac:dyDescent="0.25">
      <c r="A178" s="247">
        <v>37</v>
      </c>
      <c r="B178" s="248" t="s">
        <v>690</v>
      </c>
      <c r="C178" s="263" t="s">
        <v>691</v>
      </c>
      <c r="D178" s="249" t="s">
        <v>376</v>
      </c>
      <c r="E178" s="250">
        <v>4</v>
      </c>
      <c r="F178" s="251"/>
      <c r="G178" s="252">
        <f>ROUND(E178*F178,2)</f>
        <v>0</v>
      </c>
      <c r="H178" s="231"/>
      <c r="I178" s="230">
        <f>ROUND(E178*H178,2)</f>
        <v>0</v>
      </c>
      <c r="J178" s="231"/>
      <c r="K178" s="230">
        <f>ROUND(E178*J178,2)</f>
        <v>0</v>
      </c>
      <c r="L178" s="230">
        <v>21</v>
      </c>
      <c r="M178" s="230">
        <f>G178*(1+L178/100)</f>
        <v>0</v>
      </c>
      <c r="N178" s="229">
        <v>1.0000000000000001E-5</v>
      </c>
      <c r="O178" s="229">
        <f>ROUND(E178*N178,2)</f>
        <v>0</v>
      </c>
      <c r="P178" s="229">
        <v>0</v>
      </c>
      <c r="Q178" s="229">
        <f>ROUND(E178*P178,2)</f>
        <v>0</v>
      </c>
      <c r="R178" s="230"/>
      <c r="S178" s="230" t="s">
        <v>141</v>
      </c>
      <c r="T178" s="230" t="s">
        <v>142</v>
      </c>
      <c r="U178" s="230">
        <v>0.17599999999999999</v>
      </c>
      <c r="V178" s="230">
        <f>ROUND(E178*U178,2)</f>
        <v>0.7</v>
      </c>
      <c r="W178" s="230"/>
      <c r="X178" s="230" t="s">
        <v>143</v>
      </c>
      <c r="Y178" s="230" t="s">
        <v>144</v>
      </c>
      <c r="Z178" s="210"/>
      <c r="AA178" s="210"/>
      <c r="AB178" s="210"/>
      <c r="AC178" s="210"/>
      <c r="AD178" s="210"/>
      <c r="AE178" s="210"/>
      <c r="AF178" s="210"/>
      <c r="AG178" s="210" t="s">
        <v>145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2" x14ac:dyDescent="0.25">
      <c r="A179" s="227"/>
      <c r="B179" s="228"/>
      <c r="C179" s="264" t="s">
        <v>368</v>
      </c>
      <c r="D179" s="253"/>
      <c r="E179" s="253"/>
      <c r="F179" s="253"/>
      <c r="G179" s="253"/>
      <c r="H179" s="230"/>
      <c r="I179" s="230"/>
      <c r="J179" s="230"/>
      <c r="K179" s="230"/>
      <c r="L179" s="230"/>
      <c r="M179" s="230"/>
      <c r="N179" s="229"/>
      <c r="O179" s="229"/>
      <c r="P179" s="229"/>
      <c r="Q179" s="229"/>
      <c r="R179" s="230"/>
      <c r="S179" s="230"/>
      <c r="T179" s="230"/>
      <c r="U179" s="230"/>
      <c r="V179" s="230"/>
      <c r="W179" s="230"/>
      <c r="X179" s="230"/>
      <c r="Y179" s="230"/>
      <c r="Z179" s="210"/>
      <c r="AA179" s="210"/>
      <c r="AB179" s="210"/>
      <c r="AC179" s="210"/>
      <c r="AD179" s="210"/>
      <c r="AE179" s="210"/>
      <c r="AF179" s="210"/>
      <c r="AG179" s="210" t="s">
        <v>147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5">
      <c r="A180" s="227"/>
      <c r="B180" s="228"/>
      <c r="C180" s="265" t="s">
        <v>692</v>
      </c>
      <c r="D180" s="232"/>
      <c r="E180" s="233">
        <v>4</v>
      </c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149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ht="20.399999999999999" outlineLevel="1" x14ac:dyDescent="0.25">
      <c r="A181" s="247">
        <v>38</v>
      </c>
      <c r="B181" s="248" t="s">
        <v>693</v>
      </c>
      <c r="C181" s="263" t="s">
        <v>694</v>
      </c>
      <c r="D181" s="249" t="s">
        <v>376</v>
      </c>
      <c r="E181" s="250">
        <v>4</v>
      </c>
      <c r="F181" s="251"/>
      <c r="G181" s="252">
        <f>ROUND(E181*F181,2)</f>
        <v>0</v>
      </c>
      <c r="H181" s="231"/>
      <c r="I181" s="230">
        <f>ROUND(E181*H181,2)</f>
        <v>0</v>
      </c>
      <c r="J181" s="231"/>
      <c r="K181" s="230">
        <f>ROUND(E181*J181,2)</f>
        <v>0</v>
      </c>
      <c r="L181" s="230">
        <v>21</v>
      </c>
      <c r="M181" s="230">
        <f>G181*(1+L181/100)</f>
        <v>0</v>
      </c>
      <c r="N181" s="229">
        <v>2.0000000000000002E-5</v>
      </c>
      <c r="O181" s="229">
        <f>ROUND(E181*N181,2)</f>
        <v>0</v>
      </c>
      <c r="P181" s="229">
        <v>0</v>
      </c>
      <c r="Q181" s="229">
        <f>ROUND(E181*P181,2)</f>
        <v>0</v>
      </c>
      <c r="R181" s="230"/>
      <c r="S181" s="230" t="s">
        <v>141</v>
      </c>
      <c r="T181" s="230" t="s">
        <v>142</v>
      </c>
      <c r="U181" s="230">
        <v>0.20599999999999999</v>
      </c>
      <c r="V181" s="230">
        <f>ROUND(E181*U181,2)</f>
        <v>0.82</v>
      </c>
      <c r="W181" s="230"/>
      <c r="X181" s="230" t="s">
        <v>143</v>
      </c>
      <c r="Y181" s="230" t="s">
        <v>144</v>
      </c>
      <c r="Z181" s="210"/>
      <c r="AA181" s="210"/>
      <c r="AB181" s="210"/>
      <c r="AC181" s="210"/>
      <c r="AD181" s="210"/>
      <c r="AE181" s="210"/>
      <c r="AF181" s="210"/>
      <c r="AG181" s="210" t="s">
        <v>145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5">
      <c r="A182" s="227"/>
      <c r="B182" s="228"/>
      <c r="C182" s="264" t="s">
        <v>368</v>
      </c>
      <c r="D182" s="253"/>
      <c r="E182" s="253"/>
      <c r="F182" s="253"/>
      <c r="G182" s="253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147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25">
      <c r="A183" s="227"/>
      <c r="B183" s="228"/>
      <c r="C183" s="265" t="s">
        <v>695</v>
      </c>
      <c r="D183" s="232"/>
      <c r="E183" s="233">
        <v>4</v>
      </c>
      <c r="F183" s="230"/>
      <c r="G183" s="230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30"/>
      <c r="Z183" s="210"/>
      <c r="AA183" s="210"/>
      <c r="AB183" s="210"/>
      <c r="AC183" s="210"/>
      <c r="AD183" s="210"/>
      <c r="AE183" s="210"/>
      <c r="AF183" s="210"/>
      <c r="AG183" s="210" t="s">
        <v>149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ht="20.399999999999999" outlineLevel="1" x14ac:dyDescent="0.25">
      <c r="A184" s="247">
        <v>39</v>
      </c>
      <c r="B184" s="248" t="s">
        <v>414</v>
      </c>
      <c r="C184" s="263" t="s">
        <v>415</v>
      </c>
      <c r="D184" s="249" t="s">
        <v>191</v>
      </c>
      <c r="E184" s="250">
        <v>48.5</v>
      </c>
      <c r="F184" s="251"/>
      <c r="G184" s="252">
        <f>ROUND(E184*F184,2)</f>
        <v>0</v>
      </c>
      <c r="H184" s="231"/>
      <c r="I184" s="230">
        <f>ROUND(E184*H184,2)</f>
        <v>0</v>
      </c>
      <c r="J184" s="231"/>
      <c r="K184" s="230">
        <f>ROUND(E184*J184,2)</f>
        <v>0</v>
      </c>
      <c r="L184" s="230">
        <v>21</v>
      </c>
      <c r="M184" s="230">
        <f>G184*(1+L184/100)</f>
        <v>0</v>
      </c>
      <c r="N184" s="229">
        <v>0</v>
      </c>
      <c r="O184" s="229">
        <f>ROUND(E184*N184,2)</f>
        <v>0</v>
      </c>
      <c r="P184" s="229">
        <v>0</v>
      </c>
      <c r="Q184" s="229">
        <f>ROUND(E184*P184,2)</f>
        <v>0</v>
      </c>
      <c r="R184" s="230"/>
      <c r="S184" s="230" t="s">
        <v>141</v>
      </c>
      <c r="T184" s="230" t="s">
        <v>142</v>
      </c>
      <c r="U184" s="230">
        <v>7.9000000000000001E-2</v>
      </c>
      <c r="V184" s="230">
        <f>ROUND(E184*U184,2)</f>
        <v>3.83</v>
      </c>
      <c r="W184" s="230"/>
      <c r="X184" s="230" t="s">
        <v>143</v>
      </c>
      <c r="Y184" s="230" t="s">
        <v>144</v>
      </c>
      <c r="Z184" s="210"/>
      <c r="AA184" s="210"/>
      <c r="AB184" s="210"/>
      <c r="AC184" s="210"/>
      <c r="AD184" s="210"/>
      <c r="AE184" s="210"/>
      <c r="AF184" s="210"/>
      <c r="AG184" s="210" t="s">
        <v>145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5">
      <c r="A185" s="227"/>
      <c r="B185" s="228"/>
      <c r="C185" s="264" t="s">
        <v>416</v>
      </c>
      <c r="D185" s="253"/>
      <c r="E185" s="253"/>
      <c r="F185" s="253"/>
      <c r="G185" s="253"/>
      <c r="H185" s="230"/>
      <c r="I185" s="230"/>
      <c r="J185" s="230"/>
      <c r="K185" s="230"/>
      <c r="L185" s="230"/>
      <c r="M185" s="230"/>
      <c r="N185" s="229"/>
      <c r="O185" s="229"/>
      <c r="P185" s="229"/>
      <c r="Q185" s="229"/>
      <c r="R185" s="230"/>
      <c r="S185" s="230"/>
      <c r="T185" s="230"/>
      <c r="U185" s="230"/>
      <c r="V185" s="230"/>
      <c r="W185" s="230"/>
      <c r="X185" s="230"/>
      <c r="Y185" s="230"/>
      <c r="Z185" s="210"/>
      <c r="AA185" s="210"/>
      <c r="AB185" s="210"/>
      <c r="AC185" s="210"/>
      <c r="AD185" s="210"/>
      <c r="AE185" s="210"/>
      <c r="AF185" s="210"/>
      <c r="AG185" s="210" t="s">
        <v>147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ht="30.6" outlineLevel="1" x14ac:dyDescent="0.25">
      <c r="A186" s="247">
        <v>40</v>
      </c>
      <c r="B186" s="248" t="s">
        <v>419</v>
      </c>
      <c r="C186" s="263" t="s">
        <v>420</v>
      </c>
      <c r="D186" s="249" t="s">
        <v>421</v>
      </c>
      <c r="E186" s="250">
        <v>6</v>
      </c>
      <c r="F186" s="251"/>
      <c r="G186" s="252">
        <f>ROUND(E186*F186,2)</f>
        <v>0</v>
      </c>
      <c r="H186" s="231"/>
      <c r="I186" s="230">
        <f>ROUND(E186*H186,2)</f>
        <v>0</v>
      </c>
      <c r="J186" s="231"/>
      <c r="K186" s="230">
        <f>ROUND(E186*J186,2)</f>
        <v>0</v>
      </c>
      <c r="L186" s="230">
        <v>21</v>
      </c>
      <c r="M186" s="230">
        <f>G186*(1+L186/100)</f>
        <v>0</v>
      </c>
      <c r="N186" s="229">
        <v>1.7000000000000001E-4</v>
      </c>
      <c r="O186" s="229">
        <f>ROUND(E186*N186,2)</f>
        <v>0</v>
      </c>
      <c r="P186" s="229">
        <v>0</v>
      </c>
      <c r="Q186" s="229">
        <f>ROUND(E186*P186,2)</f>
        <v>0</v>
      </c>
      <c r="R186" s="230"/>
      <c r="S186" s="230" t="s">
        <v>141</v>
      </c>
      <c r="T186" s="230" t="s">
        <v>142</v>
      </c>
      <c r="U186" s="230">
        <v>7.1</v>
      </c>
      <c r="V186" s="230">
        <f>ROUND(E186*U186,2)</f>
        <v>42.6</v>
      </c>
      <c r="W186" s="230"/>
      <c r="X186" s="230" t="s">
        <v>143</v>
      </c>
      <c r="Y186" s="230" t="s">
        <v>144</v>
      </c>
      <c r="Z186" s="210"/>
      <c r="AA186" s="210"/>
      <c r="AB186" s="210"/>
      <c r="AC186" s="210"/>
      <c r="AD186" s="210"/>
      <c r="AE186" s="210"/>
      <c r="AF186" s="210"/>
      <c r="AG186" s="210" t="s">
        <v>145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5">
      <c r="A187" s="227"/>
      <c r="B187" s="228"/>
      <c r="C187" s="264" t="s">
        <v>416</v>
      </c>
      <c r="D187" s="253"/>
      <c r="E187" s="253"/>
      <c r="F187" s="253"/>
      <c r="G187" s="253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147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5">
      <c r="A188" s="255">
        <v>41</v>
      </c>
      <c r="B188" s="256" t="s">
        <v>696</v>
      </c>
      <c r="C188" s="268" t="s">
        <v>697</v>
      </c>
      <c r="D188" s="257" t="s">
        <v>191</v>
      </c>
      <c r="E188" s="258">
        <v>48.5</v>
      </c>
      <c r="F188" s="259"/>
      <c r="G188" s="260">
        <f>ROUND(E188*F188,2)</f>
        <v>0</v>
      </c>
      <c r="H188" s="231"/>
      <c r="I188" s="230">
        <f>ROUND(E188*H188,2)</f>
        <v>0</v>
      </c>
      <c r="J188" s="231"/>
      <c r="K188" s="230">
        <f>ROUND(E188*J188,2)</f>
        <v>0</v>
      </c>
      <c r="L188" s="230">
        <v>21</v>
      </c>
      <c r="M188" s="230">
        <f>G188*(1+L188/100)</f>
        <v>0</v>
      </c>
      <c r="N188" s="229">
        <v>0</v>
      </c>
      <c r="O188" s="229">
        <f>ROUND(E188*N188,2)</f>
        <v>0</v>
      </c>
      <c r="P188" s="229">
        <v>0</v>
      </c>
      <c r="Q188" s="229">
        <f>ROUND(E188*P188,2)</f>
        <v>0</v>
      </c>
      <c r="R188" s="230"/>
      <c r="S188" s="230" t="s">
        <v>141</v>
      </c>
      <c r="T188" s="230" t="s">
        <v>142</v>
      </c>
      <c r="U188" s="230">
        <v>0.06</v>
      </c>
      <c r="V188" s="230">
        <f>ROUND(E188*U188,2)</f>
        <v>2.91</v>
      </c>
      <c r="W188" s="230"/>
      <c r="X188" s="230" t="s">
        <v>143</v>
      </c>
      <c r="Y188" s="230" t="s">
        <v>144</v>
      </c>
      <c r="Z188" s="210"/>
      <c r="AA188" s="210"/>
      <c r="AB188" s="210"/>
      <c r="AC188" s="210"/>
      <c r="AD188" s="210"/>
      <c r="AE188" s="210"/>
      <c r="AF188" s="210"/>
      <c r="AG188" s="210" t="s">
        <v>145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5">
      <c r="A189" s="255">
        <v>42</v>
      </c>
      <c r="B189" s="256" t="s">
        <v>430</v>
      </c>
      <c r="C189" s="268" t="s">
        <v>431</v>
      </c>
      <c r="D189" s="257" t="s">
        <v>376</v>
      </c>
      <c r="E189" s="258">
        <v>4</v>
      </c>
      <c r="F189" s="259"/>
      <c r="G189" s="260">
        <f>ROUND(E189*F189,2)</f>
        <v>0</v>
      </c>
      <c r="H189" s="231"/>
      <c r="I189" s="230">
        <f>ROUND(E189*H189,2)</f>
        <v>0</v>
      </c>
      <c r="J189" s="231"/>
      <c r="K189" s="230">
        <f>ROUND(E189*J189,2)</f>
        <v>0</v>
      </c>
      <c r="L189" s="230">
        <v>21</v>
      </c>
      <c r="M189" s="230">
        <f>G189*(1+L189/100)</f>
        <v>0</v>
      </c>
      <c r="N189" s="229">
        <v>0</v>
      </c>
      <c r="O189" s="229">
        <f>ROUND(E189*N189,2)</f>
        <v>0</v>
      </c>
      <c r="P189" s="229">
        <v>0</v>
      </c>
      <c r="Q189" s="229">
        <f>ROUND(E189*P189,2)</f>
        <v>0</v>
      </c>
      <c r="R189" s="230"/>
      <c r="S189" s="230" t="s">
        <v>141</v>
      </c>
      <c r="T189" s="230" t="s">
        <v>142</v>
      </c>
      <c r="U189" s="230">
        <v>1.4</v>
      </c>
      <c r="V189" s="230">
        <f>ROUND(E189*U189,2)</f>
        <v>5.6</v>
      </c>
      <c r="W189" s="230"/>
      <c r="X189" s="230" t="s">
        <v>143</v>
      </c>
      <c r="Y189" s="230" t="s">
        <v>144</v>
      </c>
      <c r="Z189" s="210"/>
      <c r="AA189" s="210"/>
      <c r="AB189" s="210"/>
      <c r="AC189" s="210"/>
      <c r="AD189" s="210"/>
      <c r="AE189" s="210"/>
      <c r="AF189" s="210"/>
      <c r="AG189" s="210" t="s">
        <v>145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ht="20.399999999999999" outlineLevel="1" x14ac:dyDescent="0.25">
      <c r="A190" s="255">
        <v>43</v>
      </c>
      <c r="B190" s="256" t="s">
        <v>435</v>
      </c>
      <c r="C190" s="268" t="s">
        <v>698</v>
      </c>
      <c r="D190" s="257" t="s">
        <v>376</v>
      </c>
      <c r="E190" s="258">
        <v>4</v>
      </c>
      <c r="F190" s="259"/>
      <c r="G190" s="260">
        <f>ROUND(E190*F190,2)</f>
        <v>0</v>
      </c>
      <c r="H190" s="231"/>
      <c r="I190" s="230">
        <f>ROUND(E190*H190,2)</f>
        <v>0</v>
      </c>
      <c r="J190" s="231"/>
      <c r="K190" s="230">
        <f>ROUND(E190*J190,2)</f>
        <v>0</v>
      </c>
      <c r="L190" s="230">
        <v>21</v>
      </c>
      <c r="M190" s="230">
        <f>G190*(1+L190/100)</f>
        <v>0</v>
      </c>
      <c r="N190" s="229">
        <v>1.7479999999999999E-2</v>
      </c>
      <c r="O190" s="229">
        <f>ROUND(E190*N190,2)</f>
        <v>7.0000000000000007E-2</v>
      </c>
      <c r="P190" s="229">
        <v>0</v>
      </c>
      <c r="Q190" s="229">
        <f>ROUND(E190*P190,2)</f>
        <v>0</v>
      </c>
      <c r="R190" s="230"/>
      <c r="S190" s="230" t="s">
        <v>141</v>
      </c>
      <c r="T190" s="230" t="s">
        <v>142</v>
      </c>
      <c r="U190" s="230">
        <v>0.68</v>
      </c>
      <c r="V190" s="230">
        <f>ROUND(E190*U190,2)</f>
        <v>2.72</v>
      </c>
      <c r="W190" s="230"/>
      <c r="X190" s="230" t="s">
        <v>143</v>
      </c>
      <c r="Y190" s="230" t="s">
        <v>144</v>
      </c>
      <c r="Z190" s="210"/>
      <c r="AA190" s="210"/>
      <c r="AB190" s="210"/>
      <c r="AC190" s="210"/>
      <c r="AD190" s="210"/>
      <c r="AE190" s="210"/>
      <c r="AF190" s="210"/>
      <c r="AG190" s="210" t="s">
        <v>145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ht="40.799999999999997" outlineLevel="1" x14ac:dyDescent="0.25">
      <c r="A191" s="247">
        <v>44</v>
      </c>
      <c r="B191" s="248" t="s">
        <v>699</v>
      </c>
      <c r="C191" s="263" t="s">
        <v>700</v>
      </c>
      <c r="D191" s="249" t="s">
        <v>376</v>
      </c>
      <c r="E191" s="250">
        <v>5.7516699999999998</v>
      </c>
      <c r="F191" s="251"/>
      <c r="G191" s="252">
        <f>ROUND(E191*F191,2)</f>
        <v>0</v>
      </c>
      <c r="H191" s="231"/>
      <c r="I191" s="230">
        <f>ROUND(E191*H191,2)</f>
        <v>0</v>
      </c>
      <c r="J191" s="231"/>
      <c r="K191" s="230">
        <f>ROUND(E191*J191,2)</f>
        <v>0</v>
      </c>
      <c r="L191" s="230">
        <v>21</v>
      </c>
      <c r="M191" s="230">
        <f>G191*(1+L191/100)</f>
        <v>0</v>
      </c>
      <c r="N191" s="229">
        <v>8.6999999999999994E-3</v>
      </c>
      <c r="O191" s="229">
        <f>ROUND(E191*N191,2)</f>
        <v>0.05</v>
      </c>
      <c r="P191" s="229">
        <v>0</v>
      </c>
      <c r="Q191" s="229">
        <f>ROUND(E191*P191,2)</f>
        <v>0</v>
      </c>
      <c r="R191" s="230" t="s">
        <v>387</v>
      </c>
      <c r="S191" s="230" t="s">
        <v>451</v>
      </c>
      <c r="T191" s="230" t="s">
        <v>142</v>
      </c>
      <c r="U191" s="230">
        <v>0</v>
      </c>
      <c r="V191" s="230">
        <f>ROUND(E191*U191,2)</f>
        <v>0</v>
      </c>
      <c r="W191" s="230"/>
      <c r="X191" s="230" t="s">
        <v>362</v>
      </c>
      <c r="Y191" s="230" t="s">
        <v>144</v>
      </c>
      <c r="Z191" s="210"/>
      <c r="AA191" s="210"/>
      <c r="AB191" s="210"/>
      <c r="AC191" s="210"/>
      <c r="AD191" s="210"/>
      <c r="AE191" s="210"/>
      <c r="AF191" s="210"/>
      <c r="AG191" s="210" t="s">
        <v>363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2" x14ac:dyDescent="0.25">
      <c r="A192" s="227"/>
      <c r="B192" s="228"/>
      <c r="C192" s="265" t="s">
        <v>701</v>
      </c>
      <c r="D192" s="232"/>
      <c r="E192" s="233">
        <v>5.75</v>
      </c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149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ht="40.799999999999997" outlineLevel="1" x14ac:dyDescent="0.25">
      <c r="A193" s="247">
        <v>45</v>
      </c>
      <c r="B193" s="248" t="s">
        <v>702</v>
      </c>
      <c r="C193" s="263" t="s">
        <v>703</v>
      </c>
      <c r="D193" s="249" t="s">
        <v>376</v>
      </c>
      <c r="E193" s="250">
        <v>10.657500000000001</v>
      </c>
      <c r="F193" s="251"/>
      <c r="G193" s="252">
        <f>ROUND(E193*F193,2)</f>
        <v>0</v>
      </c>
      <c r="H193" s="231"/>
      <c r="I193" s="230">
        <f>ROUND(E193*H193,2)</f>
        <v>0</v>
      </c>
      <c r="J193" s="231"/>
      <c r="K193" s="230">
        <f>ROUND(E193*J193,2)</f>
        <v>0</v>
      </c>
      <c r="L193" s="230">
        <v>21</v>
      </c>
      <c r="M193" s="230">
        <f>G193*(1+L193/100)</f>
        <v>0</v>
      </c>
      <c r="N193" s="229">
        <v>1.38E-2</v>
      </c>
      <c r="O193" s="229">
        <f>ROUND(E193*N193,2)</f>
        <v>0.15</v>
      </c>
      <c r="P193" s="229">
        <v>0</v>
      </c>
      <c r="Q193" s="229">
        <f>ROUND(E193*P193,2)</f>
        <v>0</v>
      </c>
      <c r="R193" s="230" t="s">
        <v>387</v>
      </c>
      <c r="S193" s="230" t="s">
        <v>451</v>
      </c>
      <c r="T193" s="230" t="s">
        <v>142</v>
      </c>
      <c r="U193" s="230">
        <v>0</v>
      </c>
      <c r="V193" s="230">
        <f>ROUND(E193*U193,2)</f>
        <v>0</v>
      </c>
      <c r="W193" s="230"/>
      <c r="X193" s="230" t="s">
        <v>362</v>
      </c>
      <c r="Y193" s="230" t="s">
        <v>144</v>
      </c>
      <c r="Z193" s="210"/>
      <c r="AA193" s="210"/>
      <c r="AB193" s="210"/>
      <c r="AC193" s="210"/>
      <c r="AD193" s="210"/>
      <c r="AE193" s="210"/>
      <c r="AF193" s="210"/>
      <c r="AG193" s="210" t="s">
        <v>363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5">
      <c r="A194" s="227"/>
      <c r="B194" s="228"/>
      <c r="C194" s="265" t="s">
        <v>704</v>
      </c>
      <c r="D194" s="232"/>
      <c r="E194" s="233">
        <v>10.66</v>
      </c>
      <c r="F194" s="230"/>
      <c r="G194" s="230"/>
      <c r="H194" s="230"/>
      <c r="I194" s="230"/>
      <c r="J194" s="230"/>
      <c r="K194" s="230"/>
      <c r="L194" s="230"/>
      <c r="M194" s="230"/>
      <c r="N194" s="229"/>
      <c r="O194" s="229"/>
      <c r="P194" s="229"/>
      <c r="Q194" s="229"/>
      <c r="R194" s="230"/>
      <c r="S194" s="230"/>
      <c r="T194" s="230"/>
      <c r="U194" s="230"/>
      <c r="V194" s="230"/>
      <c r="W194" s="230"/>
      <c r="X194" s="230"/>
      <c r="Y194" s="230"/>
      <c r="Z194" s="210"/>
      <c r="AA194" s="210"/>
      <c r="AB194" s="210"/>
      <c r="AC194" s="210"/>
      <c r="AD194" s="210"/>
      <c r="AE194" s="210"/>
      <c r="AF194" s="210"/>
      <c r="AG194" s="210" t="s">
        <v>149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ht="30.6" outlineLevel="1" x14ac:dyDescent="0.25">
      <c r="A195" s="255">
        <v>46</v>
      </c>
      <c r="B195" s="256" t="s">
        <v>705</v>
      </c>
      <c r="C195" s="268" t="s">
        <v>706</v>
      </c>
      <c r="D195" s="257" t="s">
        <v>376</v>
      </c>
      <c r="E195" s="258">
        <v>4</v>
      </c>
      <c r="F195" s="259"/>
      <c r="G195" s="260">
        <f>ROUND(E195*F195,2)</f>
        <v>0</v>
      </c>
      <c r="H195" s="231"/>
      <c r="I195" s="230">
        <f>ROUND(E195*H195,2)</f>
        <v>0</v>
      </c>
      <c r="J195" s="231"/>
      <c r="K195" s="230">
        <f>ROUND(E195*J195,2)</f>
        <v>0</v>
      </c>
      <c r="L195" s="230">
        <v>21</v>
      </c>
      <c r="M195" s="230">
        <f>G195*(1+L195/100)</f>
        <v>0</v>
      </c>
      <c r="N195" s="229">
        <v>8.0000000000000004E-4</v>
      </c>
      <c r="O195" s="229">
        <f>ROUND(E195*N195,2)</f>
        <v>0</v>
      </c>
      <c r="P195" s="229">
        <v>0</v>
      </c>
      <c r="Q195" s="229">
        <f>ROUND(E195*P195,2)</f>
        <v>0</v>
      </c>
      <c r="R195" s="230" t="s">
        <v>387</v>
      </c>
      <c r="S195" s="230" t="s">
        <v>141</v>
      </c>
      <c r="T195" s="230" t="s">
        <v>142</v>
      </c>
      <c r="U195" s="230">
        <v>0</v>
      </c>
      <c r="V195" s="230">
        <f>ROUND(E195*U195,2)</f>
        <v>0</v>
      </c>
      <c r="W195" s="230"/>
      <c r="X195" s="230" t="s">
        <v>362</v>
      </c>
      <c r="Y195" s="230" t="s">
        <v>144</v>
      </c>
      <c r="Z195" s="210"/>
      <c r="AA195" s="210"/>
      <c r="AB195" s="210"/>
      <c r="AC195" s="210"/>
      <c r="AD195" s="210"/>
      <c r="AE195" s="210"/>
      <c r="AF195" s="210"/>
      <c r="AG195" s="210" t="s">
        <v>363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ht="30.6" outlineLevel="1" x14ac:dyDescent="0.25">
      <c r="A196" s="255">
        <v>47</v>
      </c>
      <c r="B196" s="256" t="s">
        <v>707</v>
      </c>
      <c r="C196" s="268" t="s">
        <v>708</v>
      </c>
      <c r="D196" s="257" t="s">
        <v>376</v>
      </c>
      <c r="E196" s="258">
        <v>4</v>
      </c>
      <c r="F196" s="259"/>
      <c r="G196" s="260">
        <f>ROUND(E196*F196,2)</f>
        <v>0</v>
      </c>
      <c r="H196" s="231"/>
      <c r="I196" s="230">
        <f>ROUND(E196*H196,2)</f>
        <v>0</v>
      </c>
      <c r="J196" s="231"/>
      <c r="K196" s="230">
        <f>ROUND(E196*J196,2)</f>
        <v>0</v>
      </c>
      <c r="L196" s="230">
        <v>21</v>
      </c>
      <c r="M196" s="230">
        <f>G196*(1+L196/100)</f>
        <v>0</v>
      </c>
      <c r="N196" s="229">
        <v>1.1999999999999999E-3</v>
      </c>
      <c r="O196" s="229">
        <f>ROUND(E196*N196,2)</f>
        <v>0</v>
      </c>
      <c r="P196" s="229">
        <v>0</v>
      </c>
      <c r="Q196" s="229">
        <f>ROUND(E196*P196,2)</f>
        <v>0</v>
      </c>
      <c r="R196" s="230" t="s">
        <v>387</v>
      </c>
      <c r="S196" s="230" t="s">
        <v>141</v>
      </c>
      <c r="T196" s="230" t="s">
        <v>142</v>
      </c>
      <c r="U196" s="230">
        <v>0</v>
      </c>
      <c r="V196" s="230">
        <f>ROUND(E196*U196,2)</f>
        <v>0</v>
      </c>
      <c r="W196" s="230"/>
      <c r="X196" s="230" t="s">
        <v>362</v>
      </c>
      <c r="Y196" s="230" t="s">
        <v>144</v>
      </c>
      <c r="Z196" s="210"/>
      <c r="AA196" s="210"/>
      <c r="AB196" s="210"/>
      <c r="AC196" s="210"/>
      <c r="AD196" s="210"/>
      <c r="AE196" s="210"/>
      <c r="AF196" s="210"/>
      <c r="AG196" s="210" t="s">
        <v>363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ht="40.799999999999997" outlineLevel="1" x14ac:dyDescent="0.25">
      <c r="A197" s="255">
        <v>48</v>
      </c>
      <c r="B197" s="256" t="s">
        <v>709</v>
      </c>
      <c r="C197" s="268" t="s">
        <v>710</v>
      </c>
      <c r="D197" s="257" t="s">
        <v>376</v>
      </c>
      <c r="E197" s="258">
        <v>2</v>
      </c>
      <c r="F197" s="259"/>
      <c r="G197" s="260">
        <f>ROUND(E197*F197,2)</f>
        <v>0</v>
      </c>
      <c r="H197" s="231"/>
      <c r="I197" s="230">
        <f>ROUND(E197*H197,2)</f>
        <v>0</v>
      </c>
      <c r="J197" s="231"/>
      <c r="K197" s="230">
        <f>ROUND(E197*J197,2)</f>
        <v>0</v>
      </c>
      <c r="L197" s="230">
        <v>21</v>
      </c>
      <c r="M197" s="230">
        <f>G197*(1+L197/100)</f>
        <v>0</v>
      </c>
      <c r="N197" s="229">
        <v>8.0000000000000004E-4</v>
      </c>
      <c r="O197" s="229">
        <f>ROUND(E197*N197,2)</f>
        <v>0</v>
      </c>
      <c r="P197" s="229">
        <v>0</v>
      </c>
      <c r="Q197" s="229">
        <f>ROUND(E197*P197,2)</f>
        <v>0</v>
      </c>
      <c r="R197" s="230" t="s">
        <v>387</v>
      </c>
      <c r="S197" s="230" t="s">
        <v>141</v>
      </c>
      <c r="T197" s="230" t="s">
        <v>142</v>
      </c>
      <c r="U197" s="230">
        <v>0</v>
      </c>
      <c r="V197" s="230">
        <f>ROUND(E197*U197,2)</f>
        <v>0</v>
      </c>
      <c r="W197" s="230"/>
      <c r="X197" s="230" t="s">
        <v>362</v>
      </c>
      <c r="Y197" s="230" t="s">
        <v>144</v>
      </c>
      <c r="Z197" s="210"/>
      <c r="AA197" s="210"/>
      <c r="AB197" s="210"/>
      <c r="AC197" s="210"/>
      <c r="AD197" s="210"/>
      <c r="AE197" s="210"/>
      <c r="AF197" s="210"/>
      <c r="AG197" s="210" t="s">
        <v>363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40.799999999999997" outlineLevel="1" x14ac:dyDescent="0.25">
      <c r="A198" s="255">
        <v>49</v>
      </c>
      <c r="B198" s="256" t="s">
        <v>711</v>
      </c>
      <c r="C198" s="268" t="s">
        <v>712</v>
      </c>
      <c r="D198" s="257" t="s">
        <v>376</v>
      </c>
      <c r="E198" s="258">
        <v>4</v>
      </c>
      <c r="F198" s="259"/>
      <c r="G198" s="260">
        <f>ROUND(E198*F198,2)</f>
        <v>0</v>
      </c>
      <c r="H198" s="231"/>
      <c r="I198" s="230">
        <f>ROUND(E198*H198,2)</f>
        <v>0</v>
      </c>
      <c r="J198" s="231"/>
      <c r="K198" s="230">
        <f>ROUND(E198*J198,2)</f>
        <v>0</v>
      </c>
      <c r="L198" s="230">
        <v>21</v>
      </c>
      <c r="M198" s="230">
        <f>G198*(1+L198/100)</f>
        <v>0</v>
      </c>
      <c r="N198" s="229">
        <v>1E-3</v>
      </c>
      <c r="O198" s="229">
        <f>ROUND(E198*N198,2)</f>
        <v>0</v>
      </c>
      <c r="P198" s="229">
        <v>0</v>
      </c>
      <c r="Q198" s="229">
        <f>ROUND(E198*P198,2)</f>
        <v>0</v>
      </c>
      <c r="R198" s="230" t="s">
        <v>387</v>
      </c>
      <c r="S198" s="230" t="s">
        <v>141</v>
      </c>
      <c r="T198" s="230" t="s">
        <v>142</v>
      </c>
      <c r="U198" s="230">
        <v>0</v>
      </c>
      <c r="V198" s="230">
        <f>ROUND(E198*U198,2)</f>
        <v>0</v>
      </c>
      <c r="W198" s="230"/>
      <c r="X198" s="230" t="s">
        <v>362</v>
      </c>
      <c r="Y198" s="230" t="s">
        <v>144</v>
      </c>
      <c r="Z198" s="210"/>
      <c r="AA198" s="210"/>
      <c r="AB198" s="210"/>
      <c r="AC198" s="210"/>
      <c r="AD198" s="210"/>
      <c r="AE198" s="210"/>
      <c r="AF198" s="210"/>
      <c r="AG198" s="210" t="s">
        <v>363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ht="30.6" outlineLevel="1" x14ac:dyDescent="0.25">
      <c r="A199" s="255">
        <v>50</v>
      </c>
      <c r="B199" s="256" t="s">
        <v>464</v>
      </c>
      <c r="C199" s="268" t="s">
        <v>465</v>
      </c>
      <c r="D199" s="257" t="s">
        <v>376</v>
      </c>
      <c r="E199" s="258">
        <v>4</v>
      </c>
      <c r="F199" s="259"/>
      <c r="G199" s="260">
        <f>ROUND(E199*F199,2)</f>
        <v>0</v>
      </c>
      <c r="H199" s="231"/>
      <c r="I199" s="230">
        <f>ROUND(E199*H199,2)</f>
        <v>0</v>
      </c>
      <c r="J199" s="231"/>
      <c r="K199" s="230">
        <f>ROUND(E199*J199,2)</f>
        <v>0</v>
      </c>
      <c r="L199" s="230">
        <v>21</v>
      </c>
      <c r="M199" s="230">
        <f>G199*(1+L199/100)</f>
        <v>0</v>
      </c>
      <c r="N199" s="229">
        <v>3.9300000000000002E-2</v>
      </c>
      <c r="O199" s="229">
        <f>ROUND(E199*N199,2)</f>
        <v>0.16</v>
      </c>
      <c r="P199" s="229">
        <v>0</v>
      </c>
      <c r="Q199" s="229">
        <f>ROUND(E199*P199,2)</f>
        <v>0</v>
      </c>
      <c r="R199" s="230" t="s">
        <v>387</v>
      </c>
      <c r="S199" s="230" t="s">
        <v>141</v>
      </c>
      <c r="T199" s="230" t="s">
        <v>142</v>
      </c>
      <c r="U199" s="230">
        <v>0</v>
      </c>
      <c r="V199" s="230">
        <f>ROUND(E199*U199,2)</f>
        <v>0</v>
      </c>
      <c r="W199" s="230"/>
      <c r="X199" s="230" t="s">
        <v>362</v>
      </c>
      <c r="Y199" s="230" t="s">
        <v>144</v>
      </c>
      <c r="Z199" s="210"/>
      <c r="AA199" s="210"/>
      <c r="AB199" s="210"/>
      <c r="AC199" s="210"/>
      <c r="AD199" s="210"/>
      <c r="AE199" s="210"/>
      <c r="AF199" s="210"/>
      <c r="AG199" s="210" t="s">
        <v>363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ht="30.6" outlineLevel="1" x14ac:dyDescent="0.25">
      <c r="A200" s="255">
        <v>51</v>
      </c>
      <c r="B200" s="256" t="s">
        <v>713</v>
      </c>
      <c r="C200" s="268" t="s">
        <v>714</v>
      </c>
      <c r="D200" s="257" t="s">
        <v>376</v>
      </c>
      <c r="E200" s="258">
        <v>4</v>
      </c>
      <c r="F200" s="259"/>
      <c r="G200" s="260">
        <f>ROUND(E200*F200,2)</f>
        <v>0</v>
      </c>
      <c r="H200" s="231"/>
      <c r="I200" s="230">
        <f>ROUND(E200*H200,2)</f>
        <v>0</v>
      </c>
      <c r="J200" s="231"/>
      <c r="K200" s="230">
        <f>ROUND(E200*J200,2)</f>
        <v>0</v>
      </c>
      <c r="L200" s="230">
        <v>21</v>
      </c>
      <c r="M200" s="230">
        <f>G200*(1+L200/100)</f>
        <v>0</v>
      </c>
      <c r="N200" s="229">
        <v>2.1000000000000001E-2</v>
      </c>
      <c r="O200" s="229">
        <f>ROUND(E200*N200,2)</f>
        <v>0.08</v>
      </c>
      <c r="P200" s="229">
        <v>0</v>
      </c>
      <c r="Q200" s="229">
        <f>ROUND(E200*P200,2)</f>
        <v>0</v>
      </c>
      <c r="R200" s="230" t="s">
        <v>387</v>
      </c>
      <c r="S200" s="230" t="s">
        <v>141</v>
      </c>
      <c r="T200" s="230" t="s">
        <v>142</v>
      </c>
      <c r="U200" s="230">
        <v>0</v>
      </c>
      <c r="V200" s="230">
        <f>ROUND(E200*U200,2)</f>
        <v>0</v>
      </c>
      <c r="W200" s="230"/>
      <c r="X200" s="230" t="s">
        <v>362</v>
      </c>
      <c r="Y200" s="230" t="s">
        <v>144</v>
      </c>
      <c r="Z200" s="210"/>
      <c r="AA200" s="210"/>
      <c r="AB200" s="210"/>
      <c r="AC200" s="210"/>
      <c r="AD200" s="210"/>
      <c r="AE200" s="210"/>
      <c r="AF200" s="210"/>
      <c r="AG200" s="210" t="s">
        <v>363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ht="20.399999999999999" outlineLevel="1" x14ac:dyDescent="0.25">
      <c r="A201" s="255">
        <v>52</v>
      </c>
      <c r="B201" s="256" t="s">
        <v>468</v>
      </c>
      <c r="C201" s="268" t="s">
        <v>469</v>
      </c>
      <c r="D201" s="257" t="s">
        <v>376</v>
      </c>
      <c r="E201" s="258">
        <v>4</v>
      </c>
      <c r="F201" s="259"/>
      <c r="G201" s="260">
        <f>ROUND(E201*F201,2)</f>
        <v>0</v>
      </c>
      <c r="H201" s="231"/>
      <c r="I201" s="230">
        <f>ROUND(E201*H201,2)</f>
        <v>0</v>
      </c>
      <c r="J201" s="231"/>
      <c r="K201" s="230">
        <f>ROUND(E201*J201,2)</f>
        <v>0</v>
      </c>
      <c r="L201" s="230">
        <v>21</v>
      </c>
      <c r="M201" s="230">
        <f>G201*(1+L201/100)</f>
        <v>0</v>
      </c>
      <c r="N201" s="229">
        <v>1.5E-3</v>
      </c>
      <c r="O201" s="229">
        <f>ROUND(E201*N201,2)</f>
        <v>0.01</v>
      </c>
      <c r="P201" s="229">
        <v>0</v>
      </c>
      <c r="Q201" s="229">
        <f>ROUND(E201*P201,2)</f>
        <v>0</v>
      </c>
      <c r="R201" s="230" t="s">
        <v>387</v>
      </c>
      <c r="S201" s="230" t="s">
        <v>141</v>
      </c>
      <c r="T201" s="230" t="s">
        <v>142</v>
      </c>
      <c r="U201" s="230">
        <v>0</v>
      </c>
      <c r="V201" s="230">
        <f>ROUND(E201*U201,2)</f>
        <v>0</v>
      </c>
      <c r="W201" s="230"/>
      <c r="X201" s="230" t="s">
        <v>362</v>
      </c>
      <c r="Y201" s="230" t="s">
        <v>144</v>
      </c>
      <c r="Z201" s="210"/>
      <c r="AA201" s="210"/>
      <c r="AB201" s="210"/>
      <c r="AC201" s="210"/>
      <c r="AD201" s="210"/>
      <c r="AE201" s="210"/>
      <c r="AF201" s="210"/>
      <c r="AG201" s="210" t="s">
        <v>363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x14ac:dyDescent="0.25">
      <c r="A202" s="240" t="s">
        <v>136</v>
      </c>
      <c r="B202" s="241" t="s">
        <v>87</v>
      </c>
      <c r="C202" s="262" t="s">
        <v>88</v>
      </c>
      <c r="D202" s="242"/>
      <c r="E202" s="243"/>
      <c r="F202" s="244"/>
      <c r="G202" s="245">
        <f>SUMIF(AG203:AG207,"&lt;&gt;NOR",G203:G207)</f>
        <v>0</v>
      </c>
      <c r="H202" s="239"/>
      <c r="I202" s="239">
        <f>SUM(I203:I207)</f>
        <v>0</v>
      </c>
      <c r="J202" s="239"/>
      <c r="K202" s="239">
        <f>SUM(K203:K207)</f>
        <v>0</v>
      </c>
      <c r="L202" s="239"/>
      <c r="M202" s="239">
        <f>SUM(M203:M207)</f>
        <v>0</v>
      </c>
      <c r="N202" s="238"/>
      <c r="O202" s="238">
        <f>SUM(O203:O207)</f>
        <v>0</v>
      </c>
      <c r="P202" s="238"/>
      <c r="Q202" s="238">
        <f>SUM(Q203:Q207)</f>
        <v>0</v>
      </c>
      <c r="R202" s="239"/>
      <c r="S202" s="239"/>
      <c r="T202" s="239"/>
      <c r="U202" s="239"/>
      <c r="V202" s="239">
        <f>SUM(V203:V207)</f>
        <v>1.92</v>
      </c>
      <c r="W202" s="239"/>
      <c r="X202" s="239"/>
      <c r="Y202" s="239"/>
      <c r="AG202" t="s">
        <v>137</v>
      </c>
    </row>
    <row r="203" spans="1:60" ht="20.399999999999999" outlineLevel="1" x14ac:dyDescent="0.25">
      <c r="A203" s="247">
        <v>53</v>
      </c>
      <c r="B203" s="248" t="s">
        <v>482</v>
      </c>
      <c r="C203" s="263" t="s">
        <v>483</v>
      </c>
      <c r="D203" s="249" t="s">
        <v>191</v>
      </c>
      <c r="E203" s="250">
        <v>52</v>
      </c>
      <c r="F203" s="251"/>
      <c r="G203" s="252">
        <f>ROUND(E203*F203,2)</f>
        <v>0</v>
      </c>
      <c r="H203" s="231"/>
      <c r="I203" s="230">
        <f>ROUND(E203*H203,2)</f>
        <v>0</v>
      </c>
      <c r="J203" s="231"/>
      <c r="K203" s="230">
        <f>ROUND(E203*J203,2)</f>
        <v>0</v>
      </c>
      <c r="L203" s="230">
        <v>21</v>
      </c>
      <c r="M203" s="230">
        <f>G203*(1+L203/100)</f>
        <v>0</v>
      </c>
      <c r="N203" s="229">
        <v>0</v>
      </c>
      <c r="O203" s="229">
        <f>ROUND(E203*N203,2)</f>
        <v>0</v>
      </c>
      <c r="P203" s="229">
        <v>0</v>
      </c>
      <c r="Q203" s="229">
        <f>ROUND(E203*P203,2)</f>
        <v>0</v>
      </c>
      <c r="R203" s="230"/>
      <c r="S203" s="230" t="s">
        <v>141</v>
      </c>
      <c r="T203" s="230" t="s">
        <v>142</v>
      </c>
      <c r="U203" s="230">
        <v>3.6999999999999998E-2</v>
      </c>
      <c r="V203" s="230">
        <f>ROUND(E203*U203,2)</f>
        <v>1.92</v>
      </c>
      <c r="W203" s="230"/>
      <c r="X203" s="230" t="s">
        <v>143</v>
      </c>
      <c r="Y203" s="230" t="s">
        <v>144</v>
      </c>
      <c r="Z203" s="210"/>
      <c r="AA203" s="210"/>
      <c r="AB203" s="210"/>
      <c r="AC203" s="210"/>
      <c r="AD203" s="210"/>
      <c r="AE203" s="210"/>
      <c r="AF203" s="210"/>
      <c r="AG203" s="210" t="s">
        <v>145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5">
      <c r="A204" s="227"/>
      <c r="B204" s="228"/>
      <c r="C204" s="264" t="s">
        <v>484</v>
      </c>
      <c r="D204" s="253"/>
      <c r="E204" s="253"/>
      <c r="F204" s="253"/>
      <c r="G204" s="253"/>
      <c r="H204" s="230"/>
      <c r="I204" s="230"/>
      <c r="J204" s="230"/>
      <c r="K204" s="230"/>
      <c r="L204" s="230"/>
      <c r="M204" s="230"/>
      <c r="N204" s="229"/>
      <c r="O204" s="229"/>
      <c r="P204" s="229"/>
      <c r="Q204" s="229"/>
      <c r="R204" s="230"/>
      <c r="S204" s="230"/>
      <c r="T204" s="230"/>
      <c r="U204" s="230"/>
      <c r="V204" s="230"/>
      <c r="W204" s="230"/>
      <c r="X204" s="230"/>
      <c r="Y204" s="230"/>
      <c r="Z204" s="210"/>
      <c r="AA204" s="210"/>
      <c r="AB204" s="210"/>
      <c r="AC204" s="210"/>
      <c r="AD204" s="210"/>
      <c r="AE204" s="210"/>
      <c r="AF204" s="210"/>
      <c r="AG204" s="210" t="s">
        <v>147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5">
      <c r="A205" s="227"/>
      <c r="B205" s="228"/>
      <c r="C205" s="265" t="s">
        <v>715</v>
      </c>
      <c r="D205" s="232"/>
      <c r="E205" s="233">
        <v>26</v>
      </c>
      <c r="F205" s="230"/>
      <c r="G205" s="230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149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5">
      <c r="A206" s="227"/>
      <c r="B206" s="228"/>
      <c r="C206" s="265" t="s">
        <v>716</v>
      </c>
      <c r="D206" s="232"/>
      <c r="E206" s="233">
        <v>6</v>
      </c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149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3" x14ac:dyDescent="0.25">
      <c r="A207" s="227"/>
      <c r="B207" s="228"/>
      <c r="C207" s="265" t="s">
        <v>717</v>
      </c>
      <c r="D207" s="232"/>
      <c r="E207" s="233">
        <v>20</v>
      </c>
      <c r="F207" s="230"/>
      <c r="G207" s="230"/>
      <c r="H207" s="230"/>
      <c r="I207" s="230"/>
      <c r="J207" s="230"/>
      <c r="K207" s="230"/>
      <c r="L207" s="230"/>
      <c r="M207" s="230"/>
      <c r="N207" s="229"/>
      <c r="O207" s="229"/>
      <c r="P207" s="229"/>
      <c r="Q207" s="229"/>
      <c r="R207" s="230"/>
      <c r="S207" s="230"/>
      <c r="T207" s="230"/>
      <c r="U207" s="230"/>
      <c r="V207" s="230"/>
      <c r="W207" s="230"/>
      <c r="X207" s="230"/>
      <c r="Y207" s="230"/>
      <c r="Z207" s="210"/>
      <c r="AA207" s="210"/>
      <c r="AB207" s="210"/>
      <c r="AC207" s="210"/>
      <c r="AD207" s="210"/>
      <c r="AE207" s="210"/>
      <c r="AF207" s="210"/>
      <c r="AG207" s="210" t="s">
        <v>149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x14ac:dyDescent="0.25">
      <c r="A208" s="240" t="s">
        <v>136</v>
      </c>
      <c r="B208" s="241" t="s">
        <v>93</v>
      </c>
      <c r="C208" s="262" t="s">
        <v>94</v>
      </c>
      <c r="D208" s="242"/>
      <c r="E208" s="243"/>
      <c r="F208" s="244"/>
      <c r="G208" s="245">
        <f>SUMIF(AG209:AG214,"&lt;&gt;NOR",G209:G214)</f>
        <v>0</v>
      </c>
      <c r="H208" s="239"/>
      <c r="I208" s="239">
        <f>SUM(I209:I214)</f>
        <v>0</v>
      </c>
      <c r="J208" s="239"/>
      <c r="K208" s="239">
        <f>SUM(K209:K214)</f>
        <v>0</v>
      </c>
      <c r="L208" s="239"/>
      <c r="M208" s="239">
        <f>SUM(M209:M214)</f>
        <v>0</v>
      </c>
      <c r="N208" s="238"/>
      <c r="O208" s="238">
        <f>SUM(O209:O214)</f>
        <v>0</v>
      </c>
      <c r="P208" s="238"/>
      <c r="Q208" s="238">
        <f>SUM(Q209:Q214)</f>
        <v>0</v>
      </c>
      <c r="R208" s="239"/>
      <c r="S208" s="239"/>
      <c r="T208" s="239"/>
      <c r="U208" s="239"/>
      <c r="V208" s="239">
        <f>SUM(V209:V214)</f>
        <v>60.94</v>
      </c>
      <c r="W208" s="239"/>
      <c r="X208" s="239"/>
      <c r="Y208" s="239"/>
      <c r="AG208" t="s">
        <v>137</v>
      </c>
    </row>
    <row r="209" spans="1:60" ht="20.399999999999999" outlineLevel="1" x14ac:dyDescent="0.25">
      <c r="A209" s="247">
        <v>54</v>
      </c>
      <c r="B209" s="248" t="s">
        <v>501</v>
      </c>
      <c r="C209" s="263" t="s">
        <v>502</v>
      </c>
      <c r="D209" s="249" t="s">
        <v>503</v>
      </c>
      <c r="E209" s="250">
        <v>288.1155</v>
      </c>
      <c r="F209" s="251"/>
      <c r="G209" s="252">
        <f>ROUND(E209*F209,2)</f>
        <v>0</v>
      </c>
      <c r="H209" s="231"/>
      <c r="I209" s="230">
        <f>ROUND(E209*H209,2)</f>
        <v>0</v>
      </c>
      <c r="J209" s="231"/>
      <c r="K209" s="230">
        <f>ROUND(E209*J209,2)</f>
        <v>0</v>
      </c>
      <c r="L209" s="230">
        <v>21</v>
      </c>
      <c r="M209" s="230">
        <f>G209*(1+L209/100)</f>
        <v>0</v>
      </c>
      <c r="N209" s="229">
        <v>0</v>
      </c>
      <c r="O209" s="229">
        <f>ROUND(E209*N209,2)</f>
        <v>0</v>
      </c>
      <c r="P209" s="229">
        <v>0</v>
      </c>
      <c r="Q209" s="229">
        <f>ROUND(E209*P209,2)</f>
        <v>0</v>
      </c>
      <c r="R209" s="230"/>
      <c r="S209" s="230" t="s">
        <v>141</v>
      </c>
      <c r="T209" s="230" t="s">
        <v>142</v>
      </c>
      <c r="U209" s="230">
        <v>0.21149999999999999</v>
      </c>
      <c r="V209" s="230">
        <f>ROUND(E209*U209,2)</f>
        <v>60.94</v>
      </c>
      <c r="W209" s="230"/>
      <c r="X209" s="230" t="s">
        <v>143</v>
      </c>
      <c r="Y209" s="230" t="s">
        <v>144</v>
      </c>
      <c r="Z209" s="210"/>
      <c r="AA209" s="210"/>
      <c r="AB209" s="210"/>
      <c r="AC209" s="210"/>
      <c r="AD209" s="210"/>
      <c r="AE209" s="210"/>
      <c r="AF209" s="210"/>
      <c r="AG209" s="210" t="s">
        <v>206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5">
      <c r="A210" s="227"/>
      <c r="B210" s="228"/>
      <c r="C210" s="264" t="s">
        <v>504</v>
      </c>
      <c r="D210" s="253"/>
      <c r="E210" s="253"/>
      <c r="F210" s="253"/>
      <c r="G210" s="253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147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25">
      <c r="A211" s="227"/>
      <c r="B211" s="228"/>
      <c r="C211" s="270" t="s">
        <v>505</v>
      </c>
      <c r="D211" s="261"/>
      <c r="E211" s="261"/>
      <c r="F211" s="261"/>
      <c r="G211" s="261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30"/>
      <c r="Z211" s="210"/>
      <c r="AA211" s="210"/>
      <c r="AB211" s="210"/>
      <c r="AC211" s="210"/>
      <c r="AD211" s="210"/>
      <c r="AE211" s="210"/>
      <c r="AF211" s="210"/>
      <c r="AG211" s="210" t="s">
        <v>147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2" x14ac:dyDescent="0.25">
      <c r="A212" s="227"/>
      <c r="B212" s="228"/>
      <c r="C212" s="265" t="s">
        <v>506</v>
      </c>
      <c r="D212" s="232"/>
      <c r="E212" s="233"/>
      <c r="F212" s="230"/>
      <c r="G212" s="230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149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ht="20.399999999999999" outlineLevel="3" x14ac:dyDescent="0.25">
      <c r="A213" s="227"/>
      <c r="B213" s="228"/>
      <c r="C213" s="265" t="s">
        <v>718</v>
      </c>
      <c r="D213" s="232"/>
      <c r="E213" s="233"/>
      <c r="F213" s="230"/>
      <c r="G213" s="230"/>
      <c r="H213" s="230"/>
      <c r="I213" s="230"/>
      <c r="J213" s="230"/>
      <c r="K213" s="230"/>
      <c r="L213" s="230"/>
      <c r="M213" s="230"/>
      <c r="N213" s="229"/>
      <c r="O213" s="229"/>
      <c r="P213" s="229"/>
      <c r="Q213" s="229"/>
      <c r="R213" s="230"/>
      <c r="S213" s="230"/>
      <c r="T213" s="230"/>
      <c r="U213" s="230"/>
      <c r="V213" s="230"/>
      <c r="W213" s="230"/>
      <c r="X213" s="230"/>
      <c r="Y213" s="230"/>
      <c r="Z213" s="210"/>
      <c r="AA213" s="210"/>
      <c r="AB213" s="210"/>
      <c r="AC213" s="210"/>
      <c r="AD213" s="210"/>
      <c r="AE213" s="210"/>
      <c r="AF213" s="210"/>
      <c r="AG213" s="210" t="s">
        <v>149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5">
      <c r="A214" s="227"/>
      <c r="B214" s="228"/>
      <c r="C214" s="265" t="s">
        <v>719</v>
      </c>
      <c r="D214" s="232"/>
      <c r="E214" s="233">
        <v>288.12</v>
      </c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149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x14ac:dyDescent="0.25">
      <c r="A215" s="240" t="s">
        <v>136</v>
      </c>
      <c r="B215" s="241" t="s">
        <v>105</v>
      </c>
      <c r="C215" s="262" t="s">
        <v>106</v>
      </c>
      <c r="D215" s="242"/>
      <c r="E215" s="243"/>
      <c r="F215" s="244"/>
      <c r="G215" s="245">
        <f>SUMIF(AG216:AG236,"&lt;&gt;NOR",G216:G236)</f>
        <v>0</v>
      </c>
      <c r="H215" s="239"/>
      <c r="I215" s="239">
        <f>SUM(I216:I236)</f>
        <v>0</v>
      </c>
      <c r="J215" s="239"/>
      <c r="K215" s="239">
        <f>SUM(K216:K236)</f>
        <v>0</v>
      </c>
      <c r="L215" s="239"/>
      <c r="M215" s="239">
        <f>SUM(M216:M236)</f>
        <v>0</v>
      </c>
      <c r="N215" s="238"/>
      <c r="O215" s="238">
        <f>SUM(O216:O236)</f>
        <v>0</v>
      </c>
      <c r="P215" s="238"/>
      <c r="Q215" s="238">
        <f>SUM(Q216:Q236)</f>
        <v>0</v>
      </c>
      <c r="R215" s="239"/>
      <c r="S215" s="239"/>
      <c r="T215" s="239"/>
      <c r="U215" s="239"/>
      <c r="V215" s="239">
        <f>SUM(V216:V236)</f>
        <v>2.5499999999999998</v>
      </c>
      <c r="W215" s="239"/>
      <c r="X215" s="239"/>
      <c r="Y215" s="239"/>
      <c r="AG215" t="s">
        <v>137</v>
      </c>
    </row>
    <row r="216" spans="1:60" ht="20.399999999999999" outlineLevel="1" x14ac:dyDescent="0.25">
      <c r="A216" s="247">
        <v>55</v>
      </c>
      <c r="B216" s="248" t="s">
        <v>526</v>
      </c>
      <c r="C216" s="263" t="s">
        <v>527</v>
      </c>
      <c r="D216" s="249" t="s">
        <v>503</v>
      </c>
      <c r="E216" s="250">
        <v>17.57</v>
      </c>
      <c r="F216" s="251"/>
      <c r="G216" s="252">
        <f>ROUND(E216*F216,2)</f>
        <v>0</v>
      </c>
      <c r="H216" s="231"/>
      <c r="I216" s="230">
        <f>ROUND(E216*H216,2)</f>
        <v>0</v>
      </c>
      <c r="J216" s="231"/>
      <c r="K216" s="230">
        <f>ROUND(E216*J216,2)</f>
        <v>0</v>
      </c>
      <c r="L216" s="230">
        <v>21</v>
      </c>
      <c r="M216" s="230">
        <f>G216*(1+L216/100)</f>
        <v>0</v>
      </c>
      <c r="N216" s="229">
        <v>0</v>
      </c>
      <c r="O216" s="229">
        <f>ROUND(E216*N216,2)</f>
        <v>0</v>
      </c>
      <c r="P216" s="229">
        <v>0</v>
      </c>
      <c r="Q216" s="229">
        <f>ROUND(E216*P216,2)</f>
        <v>0</v>
      </c>
      <c r="R216" s="230"/>
      <c r="S216" s="230" t="s">
        <v>141</v>
      </c>
      <c r="T216" s="230" t="s">
        <v>142</v>
      </c>
      <c r="U216" s="230">
        <v>0</v>
      </c>
      <c r="V216" s="230">
        <f>ROUND(E216*U216,2)</f>
        <v>0</v>
      </c>
      <c r="W216" s="230"/>
      <c r="X216" s="230" t="s">
        <v>143</v>
      </c>
      <c r="Y216" s="230" t="s">
        <v>144</v>
      </c>
      <c r="Z216" s="210"/>
      <c r="AA216" s="210"/>
      <c r="AB216" s="210"/>
      <c r="AC216" s="210"/>
      <c r="AD216" s="210"/>
      <c r="AE216" s="210"/>
      <c r="AF216" s="210"/>
      <c r="AG216" s="210" t="s">
        <v>145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25">
      <c r="A217" s="227"/>
      <c r="B217" s="228"/>
      <c r="C217" s="265" t="s">
        <v>720</v>
      </c>
      <c r="D217" s="232"/>
      <c r="E217" s="233">
        <v>17.57</v>
      </c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149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ht="20.399999999999999" outlineLevel="1" x14ac:dyDescent="0.25">
      <c r="A218" s="247">
        <v>56</v>
      </c>
      <c r="B218" s="248" t="s">
        <v>522</v>
      </c>
      <c r="C218" s="263" t="s">
        <v>523</v>
      </c>
      <c r="D218" s="249" t="s">
        <v>503</v>
      </c>
      <c r="E218" s="250">
        <v>5.8131000000000004</v>
      </c>
      <c r="F218" s="251"/>
      <c r="G218" s="252">
        <f>ROUND(E218*F218,2)</f>
        <v>0</v>
      </c>
      <c r="H218" s="231"/>
      <c r="I218" s="230">
        <f>ROUND(E218*H218,2)</f>
        <v>0</v>
      </c>
      <c r="J218" s="231"/>
      <c r="K218" s="230">
        <f>ROUND(E218*J218,2)</f>
        <v>0</v>
      </c>
      <c r="L218" s="230">
        <v>21</v>
      </c>
      <c r="M218" s="230">
        <f>G218*(1+L218/100)</f>
        <v>0</v>
      </c>
      <c r="N218" s="229">
        <v>0</v>
      </c>
      <c r="O218" s="229">
        <f>ROUND(E218*N218,2)</f>
        <v>0</v>
      </c>
      <c r="P218" s="229">
        <v>0</v>
      </c>
      <c r="Q218" s="229">
        <f>ROUND(E218*P218,2)</f>
        <v>0</v>
      </c>
      <c r="R218" s="230"/>
      <c r="S218" s="230" t="s">
        <v>141</v>
      </c>
      <c r="T218" s="230" t="s">
        <v>142</v>
      </c>
      <c r="U218" s="230">
        <v>0</v>
      </c>
      <c r="V218" s="230">
        <f>ROUND(E218*U218,2)</f>
        <v>0</v>
      </c>
      <c r="W218" s="230"/>
      <c r="X218" s="230" t="s">
        <v>143</v>
      </c>
      <c r="Y218" s="230" t="s">
        <v>144</v>
      </c>
      <c r="Z218" s="210"/>
      <c r="AA218" s="210"/>
      <c r="AB218" s="210"/>
      <c r="AC218" s="210"/>
      <c r="AD218" s="210"/>
      <c r="AE218" s="210"/>
      <c r="AF218" s="210"/>
      <c r="AG218" s="210" t="s">
        <v>145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2" x14ac:dyDescent="0.25">
      <c r="A219" s="227"/>
      <c r="B219" s="228"/>
      <c r="C219" s="264" t="s">
        <v>524</v>
      </c>
      <c r="D219" s="253"/>
      <c r="E219" s="253"/>
      <c r="F219" s="253"/>
      <c r="G219" s="253"/>
      <c r="H219" s="230"/>
      <c r="I219" s="230"/>
      <c r="J219" s="230"/>
      <c r="K219" s="230"/>
      <c r="L219" s="230"/>
      <c r="M219" s="230"/>
      <c r="N219" s="229"/>
      <c r="O219" s="229"/>
      <c r="P219" s="229"/>
      <c r="Q219" s="229"/>
      <c r="R219" s="230"/>
      <c r="S219" s="230"/>
      <c r="T219" s="230"/>
      <c r="U219" s="230"/>
      <c r="V219" s="230"/>
      <c r="W219" s="230"/>
      <c r="X219" s="230"/>
      <c r="Y219" s="230"/>
      <c r="Z219" s="210"/>
      <c r="AA219" s="210"/>
      <c r="AB219" s="210"/>
      <c r="AC219" s="210"/>
      <c r="AD219" s="210"/>
      <c r="AE219" s="210"/>
      <c r="AF219" s="210"/>
      <c r="AG219" s="210" t="s">
        <v>147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5">
      <c r="A220" s="227"/>
      <c r="B220" s="228"/>
      <c r="C220" s="265" t="s">
        <v>721</v>
      </c>
      <c r="D220" s="232"/>
      <c r="E220" s="233">
        <v>1.3</v>
      </c>
      <c r="F220" s="230"/>
      <c r="G220" s="230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149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5">
      <c r="A221" s="227"/>
      <c r="B221" s="228"/>
      <c r="C221" s="265" t="s">
        <v>722</v>
      </c>
      <c r="D221" s="232"/>
      <c r="E221" s="233">
        <v>0.42</v>
      </c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149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25">
      <c r="A222" s="227"/>
      <c r="B222" s="228"/>
      <c r="C222" s="265" t="s">
        <v>723</v>
      </c>
      <c r="D222" s="232"/>
      <c r="E222" s="233">
        <v>1.78</v>
      </c>
      <c r="F222" s="230"/>
      <c r="G222" s="23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149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25">
      <c r="A223" s="227"/>
      <c r="B223" s="228"/>
      <c r="C223" s="265" t="s">
        <v>724</v>
      </c>
      <c r="D223" s="232"/>
      <c r="E223" s="233">
        <v>2.3199999999999998</v>
      </c>
      <c r="F223" s="230"/>
      <c r="G223" s="230"/>
      <c r="H223" s="230"/>
      <c r="I223" s="230"/>
      <c r="J223" s="230"/>
      <c r="K223" s="230"/>
      <c r="L223" s="230"/>
      <c r="M223" s="230"/>
      <c r="N223" s="229"/>
      <c r="O223" s="229"/>
      <c r="P223" s="229"/>
      <c r="Q223" s="229"/>
      <c r="R223" s="230"/>
      <c r="S223" s="230"/>
      <c r="T223" s="230"/>
      <c r="U223" s="230"/>
      <c r="V223" s="230"/>
      <c r="W223" s="230"/>
      <c r="X223" s="230"/>
      <c r="Y223" s="230"/>
      <c r="Z223" s="210"/>
      <c r="AA223" s="210"/>
      <c r="AB223" s="210"/>
      <c r="AC223" s="210"/>
      <c r="AD223" s="210"/>
      <c r="AE223" s="210"/>
      <c r="AF223" s="210"/>
      <c r="AG223" s="210" t="s">
        <v>149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ht="20.399999999999999" outlineLevel="1" x14ac:dyDescent="0.25">
      <c r="A224" s="247">
        <v>57</v>
      </c>
      <c r="B224" s="248" t="s">
        <v>510</v>
      </c>
      <c r="C224" s="263" t="s">
        <v>511</v>
      </c>
      <c r="D224" s="249" t="s">
        <v>503</v>
      </c>
      <c r="E224" s="250">
        <v>23.385000000000002</v>
      </c>
      <c r="F224" s="251"/>
      <c r="G224" s="252">
        <f>ROUND(E224*F224,2)</f>
        <v>0</v>
      </c>
      <c r="H224" s="231"/>
      <c r="I224" s="230">
        <f>ROUND(E224*H224,2)</f>
        <v>0</v>
      </c>
      <c r="J224" s="231"/>
      <c r="K224" s="230">
        <f>ROUND(E224*J224,2)</f>
        <v>0</v>
      </c>
      <c r="L224" s="230">
        <v>21</v>
      </c>
      <c r="M224" s="230">
        <f>G224*(1+L224/100)</f>
        <v>0</v>
      </c>
      <c r="N224" s="229">
        <v>0</v>
      </c>
      <c r="O224" s="229">
        <f>ROUND(E224*N224,2)</f>
        <v>0</v>
      </c>
      <c r="P224" s="229">
        <v>0</v>
      </c>
      <c r="Q224" s="229">
        <f>ROUND(E224*P224,2)</f>
        <v>0</v>
      </c>
      <c r="R224" s="230"/>
      <c r="S224" s="230" t="s">
        <v>141</v>
      </c>
      <c r="T224" s="230" t="s">
        <v>142</v>
      </c>
      <c r="U224" s="230">
        <v>0.01</v>
      </c>
      <c r="V224" s="230">
        <f>ROUND(E224*U224,2)</f>
        <v>0.23</v>
      </c>
      <c r="W224" s="230"/>
      <c r="X224" s="230" t="s">
        <v>143</v>
      </c>
      <c r="Y224" s="230" t="s">
        <v>144</v>
      </c>
      <c r="Z224" s="210"/>
      <c r="AA224" s="210"/>
      <c r="AB224" s="210"/>
      <c r="AC224" s="210"/>
      <c r="AD224" s="210"/>
      <c r="AE224" s="210"/>
      <c r="AF224" s="210"/>
      <c r="AG224" s="210" t="s">
        <v>512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2" x14ac:dyDescent="0.25">
      <c r="A225" s="227"/>
      <c r="B225" s="228"/>
      <c r="C225" s="265" t="s">
        <v>513</v>
      </c>
      <c r="D225" s="232"/>
      <c r="E225" s="233"/>
      <c r="F225" s="230"/>
      <c r="G225" s="230"/>
      <c r="H225" s="230"/>
      <c r="I225" s="230"/>
      <c r="J225" s="230"/>
      <c r="K225" s="230"/>
      <c r="L225" s="230"/>
      <c r="M225" s="230"/>
      <c r="N225" s="229"/>
      <c r="O225" s="229"/>
      <c r="P225" s="229"/>
      <c r="Q225" s="229"/>
      <c r="R225" s="230"/>
      <c r="S225" s="230"/>
      <c r="T225" s="230"/>
      <c r="U225" s="230"/>
      <c r="V225" s="230"/>
      <c r="W225" s="230"/>
      <c r="X225" s="230"/>
      <c r="Y225" s="230"/>
      <c r="Z225" s="210"/>
      <c r="AA225" s="210"/>
      <c r="AB225" s="210"/>
      <c r="AC225" s="210"/>
      <c r="AD225" s="210"/>
      <c r="AE225" s="210"/>
      <c r="AF225" s="210"/>
      <c r="AG225" s="210" t="s">
        <v>149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5">
      <c r="A226" s="227"/>
      <c r="B226" s="228"/>
      <c r="C226" s="265" t="s">
        <v>725</v>
      </c>
      <c r="D226" s="232"/>
      <c r="E226" s="233"/>
      <c r="F226" s="230"/>
      <c r="G226" s="230"/>
      <c r="H226" s="230"/>
      <c r="I226" s="230"/>
      <c r="J226" s="230"/>
      <c r="K226" s="230"/>
      <c r="L226" s="230"/>
      <c r="M226" s="230"/>
      <c r="N226" s="229"/>
      <c r="O226" s="229"/>
      <c r="P226" s="229"/>
      <c r="Q226" s="229"/>
      <c r="R226" s="230"/>
      <c r="S226" s="230"/>
      <c r="T226" s="230"/>
      <c r="U226" s="230"/>
      <c r="V226" s="230"/>
      <c r="W226" s="230"/>
      <c r="X226" s="230"/>
      <c r="Y226" s="230"/>
      <c r="Z226" s="210"/>
      <c r="AA226" s="210"/>
      <c r="AB226" s="210"/>
      <c r="AC226" s="210"/>
      <c r="AD226" s="210"/>
      <c r="AE226" s="210"/>
      <c r="AF226" s="210"/>
      <c r="AG226" s="210" t="s">
        <v>149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5">
      <c r="A227" s="227"/>
      <c r="B227" s="228"/>
      <c r="C227" s="265" t="s">
        <v>726</v>
      </c>
      <c r="D227" s="232"/>
      <c r="E227" s="233">
        <v>23.39</v>
      </c>
      <c r="F227" s="230"/>
      <c r="G227" s="230"/>
      <c r="H227" s="230"/>
      <c r="I227" s="230"/>
      <c r="J227" s="230"/>
      <c r="K227" s="230"/>
      <c r="L227" s="230"/>
      <c r="M227" s="230"/>
      <c r="N227" s="229"/>
      <c r="O227" s="229"/>
      <c r="P227" s="229"/>
      <c r="Q227" s="229"/>
      <c r="R227" s="230"/>
      <c r="S227" s="230"/>
      <c r="T227" s="230"/>
      <c r="U227" s="230"/>
      <c r="V227" s="230"/>
      <c r="W227" s="230"/>
      <c r="X227" s="230"/>
      <c r="Y227" s="230"/>
      <c r="Z227" s="210"/>
      <c r="AA227" s="210"/>
      <c r="AB227" s="210"/>
      <c r="AC227" s="210"/>
      <c r="AD227" s="210"/>
      <c r="AE227" s="210"/>
      <c r="AF227" s="210"/>
      <c r="AG227" s="210" t="s">
        <v>149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ht="20.399999999999999" outlineLevel="1" x14ac:dyDescent="0.25">
      <c r="A228" s="247">
        <v>58</v>
      </c>
      <c r="B228" s="248" t="s">
        <v>516</v>
      </c>
      <c r="C228" s="263" t="s">
        <v>517</v>
      </c>
      <c r="D228" s="249" t="s">
        <v>503</v>
      </c>
      <c r="E228" s="250">
        <v>678.16499999999996</v>
      </c>
      <c r="F228" s="251"/>
      <c r="G228" s="252">
        <f>ROUND(E228*F228,2)</f>
        <v>0</v>
      </c>
      <c r="H228" s="231"/>
      <c r="I228" s="230">
        <f>ROUND(E228*H228,2)</f>
        <v>0</v>
      </c>
      <c r="J228" s="231"/>
      <c r="K228" s="230">
        <f>ROUND(E228*J228,2)</f>
        <v>0</v>
      </c>
      <c r="L228" s="230">
        <v>21</v>
      </c>
      <c r="M228" s="230">
        <f>G228*(1+L228/100)</f>
        <v>0</v>
      </c>
      <c r="N228" s="229">
        <v>0</v>
      </c>
      <c r="O228" s="229">
        <f>ROUND(E228*N228,2)</f>
        <v>0</v>
      </c>
      <c r="P228" s="229">
        <v>0</v>
      </c>
      <c r="Q228" s="229">
        <f>ROUND(E228*P228,2)</f>
        <v>0</v>
      </c>
      <c r="R228" s="230"/>
      <c r="S228" s="230" t="s">
        <v>141</v>
      </c>
      <c r="T228" s="230" t="s">
        <v>142</v>
      </c>
      <c r="U228" s="230">
        <v>0</v>
      </c>
      <c r="V228" s="230">
        <f>ROUND(E228*U228,2)</f>
        <v>0</v>
      </c>
      <c r="W228" s="230"/>
      <c r="X228" s="230" t="s">
        <v>143</v>
      </c>
      <c r="Y228" s="230" t="s">
        <v>144</v>
      </c>
      <c r="Z228" s="210"/>
      <c r="AA228" s="210"/>
      <c r="AB228" s="210"/>
      <c r="AC228" s="210"/>
      <c r="AD228" s="210"/>
      <c r="AE228" s="210"/>
      <c r="AF228" s="210"/>
      <c r="AG228" s="210" t="s">
        <v>512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2" x14ac:dyDescent="0.25">
      <c r="A229" s="227"/>
      <c r="B229" s="228"/>
      <c r="C229" s="265" t="s">
        <v>513</v>
      </c>
      <c r="D229" s="232"/>
      <c r="E229" s="233"/>
      <c r="F229" s="230"/>
      <c r="G229" s="230"/>
      <c r="H229" s="230"/>
      <c r="I229" s="230"/>
      <c r="J229" s="230"/>
      <c r="K229" s="230"/>
      <c r="L229" s="230"/>
      <c r="M229" s="230"/>
      <c r="N229" s="229"/>
      <c r="O229" s="229"/>
      <c r="P229" s="229"/>
      <c r="Q229" s="229"/>
      <c r="R229" s="230"/>
      <c r="S229" s="230"/>
      <c r="T229" s="230"/>
      <c r="U229" s="230"/>
      <c r="V229" s="230"/>
      <c r="W229" s="230"/>
      <c r="X229" s="230"/>
      <c r="Y229" s="230"/>
      <c r="Z229" s="210"/>
      <c r="AA229" s="210"/>
      <c r="AB229" s="210"/>
      <c r="AC229" s="210"/>
      <c r="AD229" s="210"/>
      <c r="AE229" s="210"/>
      <c r="AF229" s="210"/>
      <c r="AG229" s="210" t="s">
        <v>149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5">
      <c r="A230" s="227"/>
      <c r="B230" s="228"/>
      <c r="C230" s="265" t="s">
        <v>725</v>
      </c>
      <c r="D230" s="232"/>
      <c r="E230" s="233"/>
      <c r="F230" s="230"/>
      <c r="G230" s="230"/>
      <c r="H230" s="230"/>
      <c r="I230" s="230"/>
      <c r="J230" s="230"/>
      <c r="K230" s="230"/>
      <c r="L230" s="230"/>
      <c r="M230" s="230"/>
      <c r="N230" s="229"/>
      <c r="O230" s="229"/>
      <c r="P230" s="229"/>
      <c r="Q230" s="229"/>
      <c r="R230" s="230"/>
      <c r="S230" s="230"/>
      <c r="T230" s="230"/>
      <c r="U230" s="230"/>
      <c r="V230" s="230"/>
      <c r="W230" s="230"/>
      <c r="X230" s="230"/>
      <c r="Y230" s="230"/>
      <c r="Z230" s="210"/>
      <c r="AA230" s="210"/>
      <c r="AB230" s="210"/>
      <c r="AC230" s="210"/>
      <c r="AD230" s="210"/>
      <c r="AE230" s="210"/>
      <c r="AF230" s="210"/>
      <c r="AG230" s="210" t="s">
        <v>149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5">
      <c r="A231" s="227"/>
      <c r="B231" s="228"/>
      <c r="C231" s="265" t="s">
        <v>727</v>
      </c>
      <c r="D231" s="232"/>
      <c r="E231" s="233">
        <v>678.16</v>
      </c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30"/>
      <c r="Z231" s="210"/>
      <c r="AA231" s="210"/>
      <c r="AB231" s="210"/>
      <c r="AC231" s="210"/>
      <c r="AD231" s="210"/>
      <c r="AE231" s="210"/>
      <c r="AF231" s="210"/>
      <c r="AG231" s="210" t="s">
        <v>149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5">
      <c r="A232" s="247">
        <v>59</v>
      </c>
      <c r="B232" s="248" t="s">
        <v>519</v>
      </c>
      <c r="C232" s="263" t="s">
        <v>520</v>
      </c>
      <c r="D232" s="249" t="s">
        <v>503</v>
      </c>
      <c r="E232" s="250">
        <v>23.385000000000002</v>
      </c>
      <c r="F232" s="251"/>
      <c r="G232" s="252">
        <f>ROUND(E232*F232,2)</f>
        <v>0</v>
      </c>
      <c r="H232" s="231"/>
      <c r="I232" s="230">
        <f>ROUND(E232*H232,2)</f>
        <v>0</v>
      </c>
      <c r="J232" s="231"/>
      <c r="K232" s="230">
        <f>ROUND(E232*J232,2)</f>
        <v>0</v>
      </c>
      <c r="L232" s="230">
        <v>21</v>
      </c>
      <c r="M232" s="230">
        <f>G232*(1+L232/100)</f>
        <v>0</v>
      </c>
      <c r="N232" s="229">
        <v>0</v>
      </c>
      <c r="O232" s="229">
        <f>ROUND(E232*N232,2)</f>
        <v>0</v>
      </c>
      <c r="P232" s="229">
        <v>0</v>
      </c>
      <c r="Q232" s="229">
        <f>ROUND(E232*P232,2)</f>
        <v>0</v>
      </c>
      <c r="R232" s="230"/>
      <c r="S232" s="230" t="s">
        <v>141</v>
      </c>
      <c r="T232" s="230" t="s">
        <v>142</v>
      </c>
      <c r="U232" s="230">
        <v>9.9000000000000005E-2</v>
      </c>
      <c r="V232" s="230">
        <f>ROUND(E232*U232,2)</f>
        <v>2.3199999999999998</v>
      </c>
      <c r="W232" s="230"/>
      <c r="X232" s="230" t="s">
        <v>143</v>
      </c>
      <c r="Y232" s="230" t="s">
        <v>144</v>
      </c>
      <c r="Z232" s="210"/>
      <c r="AA232" s="210"/>
      <c r="AB232" s="210"/>
      <c r="AC232" s="210"/>
      <c r="AD232" s="210"/>
      <c r="AE232" s="210"/>
      <c r="AF232" s="210"/>
      <c r="AG232" s="210" t="s">
        <v>512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5">
      <c r="A233" s="227"/>
      <c r="B233" s="228"/>
      <c r="C233" s="264" t="s">
        <v>521</v>
      </c>
      <c r="D233" s="253"/>
      <c r="E233" s="253"/>
      <c r="F233" s="253"/>
      <c r="G233" s="253"/>
      <c r="H233" s="230"/>
      <c r="I233" s="230"/>
      <c r="J233" s="230"/>
      <c r="K233" s="230"/>
      <c r="L233" s="230"/>
      <c r="M233" s="230"/>
      <c r="N233" s="229"/>
      <c r="O233" s="229"/>
      <c r="P233" s="229"/>
      <c r="Q233" s="229"/>
      <c r="R233" s="230"/>
      <c r="S233" s="230"/>
      <c r="T233" s="230"/>
      <c r="U233" s="230"/>
      <c r="V233" s="230"/>
      <c r="W233" s="230"/>
      <c r="X233" s="230"/>
      <c r="Y233" s="230"/>
      <c r="Z233" s="210"/>
      <c r="AA233" s="210"/>
      <c r="AB233" s="210"/>
      <c r="AC233" s="210"/>
      <c r="AD233" s="210"/>
      <c r="AE233" s="210"/>
      <c r="AF233" s="210"/>
      <c r="AG233" s="210" t="s">
        <v>147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2" x14ac:dyDescent="0.25">
      <c r="A234" s="227"/>
      <c r="B234" s="228"/>
      <c r="C234" s="265" t="s">
        <v>513</v>
      </c>
      <c r="D234" s="232"/>
      <c r="E234" s="233"/>
      <c r="F234" s="230"/>
      <c r="G234" s="230"/>
      <c r="H234" s="230"/>
      <c r="I234" s="230"/>
      <c r="J234" s="230"/>
      <c r="K234" s="230"/>
      <c r="L234" s="230"/>
      <c r="M234" s="230"/>
      <c r="N234" s="229"/>
      <c r="O234" s="229"/>
      <c r="P234" s="229"/>
      <c r="Q234" s="229"/>
      <c r="R234" s="230"/>
      <c r="S234" s="230"/>
      <c r="T234" s="230"/>
      <c r="U234" s="230"/>
      <c r="V234" s="230"/>
      <c r="W234" s="230"/>
      <c r="X234" s="230"/>
      <c r="Y234" s="230"/>
      <c r="Z234" s="210"/>
      <c r="AA234" s="210"/>
      <c r="AB234" s="210"/>
      <c r="AC234" s="210"/>
      <c r="AD234" s="210"/>
      <c r="AE234" s="210"/>
      <c r="AF234" s="210"/>
      <c r="AG234" s="210" t="s">
        <v>149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5">
      <c r="A235" s="227"/>
      <c r="B235" s="228"/>
      <c r="C235" s="265" t="s">
        <v>725</v>
      </c>
      <c r="D235" s="232"/>
      <c r="E235" s="233"/>
      <c r="F235" s="230"/>
      <c r="G235" s="230"/>
      <c r="H235" s="230"/>
      <c r="I235" s="230"/>
      <c r="J235" s="230"/>
      <c r="K235" s="230"/>
      <c r="L235" s="230"/>
      <c r="M235" s="230"/>
      <c r="N235" s="229"/>
      <c r="O235" s="229"/>
      <c r="P235" s="229"/>
      <c r="Q235" s="229"/>
      <c r="R235" s="230"/>
      <c r="S235" s="230"/>
      <c r="T235" s="230"/>
      <c r="U235" s="230"/>
      <c r="V235" s="230"/>
      <c r="W235" s="230"/>
      <c r="X235" s="230"/>
      <c r="Y235" s="230"/>
      <c r="Z235" s="210"/>
      <c r="AA235" s="210"/>
      <c r="AB235" s="210"/>
      <c r="AC235" s="210"/>
      <c r="AD235" s="210"/>
      <c r="AE235" s="210"/>
      <c r="AF235" s="210"/>
      <c r="AG235" s="210" t="s">
        <v>149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5">
      <c r="A236" s="227"/>
      <c r="B236" s="228"/>
      <c r="C236" s="265" t="s">
        <v>726</v>
      </c>
      <c r="D236" s="232"/>
      <c r="E236" s="233">
        <v>23.39</v>
      </c>
      <c r="F236" s="230"/>
      <c r="G236" s="230"/>
      <c r="H236" s="230"/>
      <c r="I236" s="230"/>
      <c r="J236" s="230"/>
      <c r="K236" s="230"/>
      <c r="L236" s="230"/>
      <c r="M236" s="230"/>
      <c r="N236" s="229"/>
      <c r="O236" s="229"/>
      <c r="P236" s="229"/>
      <c r="Q236" s="229"/>
      <c r="R236" s="230"/>
      <c r="S236" s="230"/>
      <c r="T236" s="230"/>
      <c r="U236" s="230"/>
      <c r="V236" s="230"/>
      <c r="W236" s="230"/>
      <c r="X236" s="230"/>
      <c r="Y236" s="230"/>
      <c r="Z236" s="210"/>
      <c r="AA236" s="210"/>
      <c r="AB236" s="210"/>
      <c r="AC236" s="210"/>
      <c r="AD236" s="210"/>
      <c r="AE236" s="210"/>
      <c r="AF236" s="210"/>
      <c r="AG236" s="210" t="s">
        <v>149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x14ac:dyDescent="0.25">
      <c r="A237" s="3"/>
      <c r="B237" s="4"/>
      <c r="C237" s="271"/>
      <c r="D237" s="6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AE237">
        <v>12</v>
      </c>
      <c r="AF237">
        <v>21</v>
      </c>
      <c r="AG237" t="s">
        <v>122</v>
      </c>
    </row>
    <row r="238" spans="1:60" x14ac:dyDescent="0.25">
      <c r="A238" s="213"/>
      <c r="B238" s="214" t="s">
        <v>31</v>
      </c>
      <c r="C238" s="272"/>
      <c r="D238" s="215"/>
      <c r="E238" s="216"/>
      <c r="F238" s="216"/>
      <c r="G238" s="246">
        <f>G8+G164+G169+G202+G208+G215</f>
        <v>0</v>
      </c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AE238">
        <f>SUMIF(L7:L236,AE237,G7:G236)</f>
        <v>0</v>
      </c>
      <c r="AF238">
        <f>SUMIF(L7:L236,AF237,G7:G236)</f>
        <v>0</v>
      </c>
      <c r="AG238" t="s">
        <v>529</v>
      </c>
    </row>
    <row r="239" spans="1:60" x14ac:dyDescent="0.25">
      <c r="A239" s="3"/>
      <c r="B239" s="4"/>
      <c r="C239" s="271"/>
      <c r="D239" s="6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60" x14ac:dyDescent="0.25">
      <c r="A240" s="3"/>
      <c r="B240" s="4"/>
      <c r="C240" s="271"/>
      <c r="D240" s="6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33" x14ac:dyDescent="0.25">
      <c r="A241" s="217" t="s">
        <v>530</v>
      </c>
      <c r="B241" s="217"/>
      <c r="C241" s="273"/>
      <c r="D241" s="6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33" x14ac:dyDescent="0.25">
      <c r="A242" s="218"/>
      <c r="B242" s="219"/>
      <c r="C242" s="274"/>
      <c r="D242" s="219"/>
      <c r="E242" s="219"/>
      <c r="F242" s="219"/>
      <c r="G242" s="220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AG242" t="s">
        <v>531</v>
      </c>
    </row>
    <row r="243" spans="1:33" x14ac:dyDescent="0.25">
      <c r="A243" s="221"/>
      <c r="B243" s="222"/>
      <c r="C243" s="275"/>
      <c r="D243" s="222"/>
      <c r="E243" s="222"/>
      <c r="F243" s="222"/>
      <c r="G243" s="22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33" x14ac:dyDescent="0.25">
      <c r="A244" s="221"/>
      <c r="B244" s="222"/>
      <c r="C244" s="275"/>
      <c r="D244" s="222"/>
      <c r="E244" s="222"/>
      <c r="F244" s="222"/>
      <c r="G244" s="22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33" x14ac:dyDescent="0.25">
      <c r="A245" s="221"/>
      <c r="B245" s="222"/>
      <c r="C245" s="275"/>
      <c r="D245" s="222"/>
      <c r="E245" s="222"/>
      <c r="F245" s="222"/>
      <c r="G245" s="22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33" x14ac:dyDescent="0.25">
      <c r="A246" s="224"/>
      <c r="B246" s="225"/>
      <c r="C246" s="276"/>
      <c r="D246" s="225"/>
      <c r="E246" s="225"/>
      <c r="F246" s="225"/>
      <c r="G246" s="226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33" x14ac:dyDescent="0.25">
      <c r="A247" s="3"/>
      <c r="B247" s="4"/>
      <c r="C247" s="271"/>
      <c r="D247" s="6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33" x14ac:dyDescent="0.25">
      <c r="C248" s="277"/>
      <c r="D248" s="10"/>
      <c r="AG248" t="s">
        <v>532</v>
      </c>
    </row>
    <row r="249" spans="1:33" x14ac:dyDescent="0.25">
      <c r="D249" s="10"/>
    </row>
    <row r="250" spans="1:33" x14ac:dyDescent="0.25">
      <c r="D250" s="10"/>
    </row>
    <row r="251" spans="1:33" x14ac:dyDescent="0.25">
      <c r="D251" s="10"/>
    </row>
    <row r="252" spans="1:33" x14ac:dyDescent="0.25">
      <c r="D252" s="10"/>
    </row>
    <row r="253" spans="1:33" x14ac:dyDescent="0.25">
      <c r="D253" s="10"/>
    </row>
    <row r="254" spans="1:33" x14ac:dyDescent="0.25">
      <c r="D254" s="10"/>
    </row>
    <row r="255" spans="1:33" x14ac:dyDescent="0.25">
      <c r="D255" s="10"/>
    </row>
    <row r="256" spans="1:33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0">
    <mergeCell ref="C187:G187"/>
    <mergeCell ref="C204:G204"/>
    <mergeCell ref="C210:G210"/>
    <mergeCell ref="C211:G211"/>
    <mergeCell ref="C219:G219"/>
    <mergeCell ref="C233:G233"/>
    <mergeCell ref="C173:G173"/>
    <mergeCell ref="C175:G175"/>
    <mergeCell ref="C177:G177"/>
    <mergeCell ref="C179:G179"/>
    <mergeCell ref="C182:G182"/>
    <mergeCell ref="C185:G185"/>
    <mergeCell ref="C147:G147"/>
    <mergeCell ref="C151:G151"/>
    <mergeCell ref="C154:G154"/>
    <mergeCell ref="C155:G155"/>
    <mergeCell ref="C166:G166"/>
    <mergeCell ref="C171:G171"/>
    <mergeCell ref="C102:G102"/>
    <mergeCell ref="C108:G108"/>
    <mergeCell ref="C110:G110"/>
    <mergeCell ref="C114:G114"/>
    <mergeCell ref="C122:G122"/>
    <mergeCell ref="C126:G126"/>
    <mergeCell ref="C44:G44"/>
    <mergeCell ref="C54:G54"/>
    <mergeCell ref="C64:G64"/>
    <mergeCell ref="C74:G74"/>
    <mergeCell ref="C83:G83"/>
    <mergeCell ref="C92:G92"/>
    <mergeCell ref="A1:G1"/>
    <mergeCell ref="C2:G2"/>
    <mergeCell ref="C3:G3"/>
    <mergeCell ref="C4:G4"/>
    <mergeCell ref="A241:C241"/>
    <mergeCell ref="A242:G246"/>
    <mergeCell ref="C32:G32"/>
    <mergeCell ref="C34:G34"/>
    <mergeCell ref="C37:G37"/>
    <mergeCell ref="C40:G40"/>
  </mergeCells>
  <pageMargins left="0.59055118110236204" right="0.196850393700787" top="0.78740157499999996" bottom="0.78740157499999996" header="0.3" footer="0.3"/>
  <pageSetup paperSize="9" orientation="portrait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793EA-1BB6-4AB5-8E6F-B6BD437071F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5.05" customHeight="1" x14ac:dyDescent="0.25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5.05" customHeight="1" x14ac:dyDescent="0.25">
      <c r="A3" s="196" t="s">
        <v>9</v>
      </c>
      <c r="B3" s="48" t="s">
        <v>66</v>
      </c>
      <c r="C3" s="199" t="s">
        <v>67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5.05" customHeight="1" x14ac:dyDescent="0.25">
      <c r="A4" s="200" t="s">
        <v>10</v>
      </c>
      <c r="B4" s="201" t="s">
        <v>60</v>
      </c>
      <c r="C4" s="202" t="s">
        <v>68</v>
      </c>
      <c r="D4" s="203"/>
      <c r="E4" s="203"/>
      <c r="F4" s="203"/>
      <c r="G4" s="204"/>
      <c r="AG4" t="s">
        <v>113</v>
      </c>
    </row>
    <row r="5" spans="1:60" x14ac:dyDescent="0.25">
      <c r="D5" s="10"/>
    </row>
    <row r="6" spans="1:60" ht="39.6" x14ac:dyDescent="0.25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40" t="s">
        <v>136</v>
      </c>
      <c r="B8" s="241" t="s">
        <v>60</v>
      </c>
      <c r="C8" s="262" t="s">
        <v>78</v>
      </c>
      <c r="D8" s="242"/>
      <c r="E8" s="243"/>
      <c r="F8" s="244"/>
      <c r="G8" s="245">
        <f>SUMIF(AG9:AG112,"&lt;&gt;NOR",G9:G112)</f>
        <v>0</v>
      </c>
      <c r="H8" s="239"/>
      <c r="I8" s="239">
        <f>SUM(I9:I112)</f>
        <v>0</v>
      </c>
      <c r="J8" s="239"/>
      <c r="K8" s="239">
        <f>SUM(K9:K112)</f>
        <v>0</v>
      </c>
      <c r="L8" s="239"/>
      <c r="M8" s="239">
        <f>SUM(M9:M112)</f>
        <v>0</v>
      </c>
      <c r="N8" s="238"/>
      <c r="O8" s="238">
        <f>SUM(O9:O112)</f>
        <v>479.63</v>
      </c>
      <c r="P8" s="238"/>
      <c r="Q8" s="238">
        <f>SUM(Q9:Q112)</f>
        <v>129.21999999999997</v>
      </c>
      <c r="R8" s="239"/>
      <c r="S8" s="239"/>
      <c r="T8" s="239"/>
      <c r="U8" s="239"/>
      <c r="V8" s="239">
        <f>SUM(V9:V112)</f>
        <v>458.59999999999997</v>
      </c>
      <c r="W8" s="239"/>
      <c r="X8" s="239"/>
      <c r="Y8" s="239"/>
      <c r="AG8" t="s">
        <v>137</v>
      </c>
    </row>
    <row r="9" spans="1:60" ht="30.6" outlineLevel="1" x14ac:dyDescent="0.25">
      <c r="A9" s="247">
        <v>1</v>
      </c>
      <c r="B9" s="248" t="s">
        <v>138</v>
      </c>
      <c r="C9" s="263" t="s">
        <v>139</v>
      </c>
      <c r="D9" s="249" t="s">
        <v>140</v>
      </c>
      <c r="E9" s="250">
        <v>3.6</v>
      </c>
      <c r="F9" s="251"/>
      <c r="G9" s="252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0.13800000000000001</v>
      </c>
      <c r="Q9" s="229">
        <f>ROUND(E9*P9,2)</f>
        <v>0.5</v>
      </c>
      <c r="R9" s="230"/>
      <c r="S9" s="230" t="s">
        <v>141</v>
      </c>
      <c r="T9" s="230" t="s">
        <v>142</v>
      </c>
      <c r="U9" s="230">
        <v>0.16</v>
      </c>
      <c r="V9" s="230">
        <f>ROUND(E9*U9,2)</f>
        <v>0.57999999999999996</v>
      </c>
      <c r="W9" s="230"/>
      <c r="X9" s="230" t="s">
        <v>143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145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27"/>
      <c r="B10" s="228"/>
      <c r="C10" s="264" t="s">
        <v>146</v>
      </c>
      <c r="D10" s="253"/>
      <c r="E10" s="253"/>
      <c r="F10" s="253"/>
      <c r="G10" s="253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27"/>
      <c r="B11" s="228"/>
      <c r="C11" s="265" t="s">
        <v>728</v>
      </c>
      <c r="D11" s="232"/>
      <c r="E11" s="233">
        <v>3.6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0.399999999999999" outlineLevel="1" x14ac:dyDescent="0.25">
      <c r="A12" s="247">
        <v>2</v>
      </c>
      <c r="B12" s="248" t="s">
        <v>153</v>
      </c>
      <c r="C12" s="263" t="s">
        <v>154</v>
      </c>
      <c r="D12" s="249" t="s">
        <v>140</v>
      </c>
      <c r="E12" s="250">
        <v>3.6</v>
      </c>
      <c r="F12" s="251"/>
      <c r="G12" s="252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0.33</v>
      </c>
      <c r="Q12" s="229">
        <f>ROUND(E12*P12,2)</f>
        <v>1.19</v>
      </c>
      <c r="R12" s="230"/>
      <c r="S12" s="230" t="s">
        <v>141</v>
      </c>
      <c r="T12" s="230" t="s">
        <v>142</v>
      </c>
      <c r="U12" s="230">
        <v>0.3135</v>
      </c>
      <c r="V12" s="230">
        <f>ROUND(E12*U12,2)</f>
        <v>1.1299999999999999</v>
      </c>
      <c r="W12" s="230"/>
      <c r="X12" s="230" t="s">
        <v>143</v>
      </c>
      <c r="Y12" s="230" t="s">
        <v>144</v>
      </c>
      <c r="Z12" s="210"/>
      <c r="AA12" s="210"/>
      <c r="AB12" s="210"/>
      <c r="AC12" s="210"/>
      <c r="AD12" s="210"/>
      <c r="AE12" s="210"/>
      <c r="AF12" s="210"/>
      <c r="AG12" s="210" t="s">
        <v>145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5">
      <c r="A13" s="227"/>
      <c r="B13" s="228"/>
      <c r="C13" s="265" t="s">
        <v>728</v>
      </c>
      <c r="D13" s="232"/>
      <c r="E13" s="233">
        <v>3.6</v>
      </c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149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0.399999999999999" outlineLevel="1" x14ac:dyDescent="0.25">
      <c r="A14" s="247">
        <v>3</v>
      </c>
      <c r="B14" s="248" t="s">
        <v>156</v>
      </c>
      <c r="C14" s="263" t="s">
        <v>157</v>
      </c>
      <c r="D14" s="249" t="s">
        <v>140</v>
      </c>
      <c r="E14" s="250">
        <v>130.5</v>
      </c>
      <c r="F14" s="251"/>
      <c r="G14" s="252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0.48399999999999999</v>
      </c>
      <c r="Q14" s="229">
        <f>ROUND(E14*P14,2)</f>
        <v>63.16</v>
      </c>
      <c r="R14" s="230"/>
      <c r="S14" s="230" t="s">
        <v>141</v>
      </c>
      <c r="T14" s="230" t="s">
        <v>142</v>
      </c>
      <c r="U14" s="230">
        <v>5.3999999999999999E-2</v>
      </c>
      <c r="V14" s="230">
        <f>ROUND(E14*U14,2)</f>
        <v>7.05</v>
      </c>
      <c r="W14" s="230"/>
      <c r="X14" s="230" t="s">
        <v>143</v>
      </c>
      <c r="Y14" s="230" t="s">
        <v>144</v>
      </c>
      <c r="Z14" s="210"/>
      <c r="AA14" s="210"/>
      <c r="AB14" s="210"/>
      <c r="AC14" s="210"/>
      <c r="AD14" s="210"/>
      <c r="AE14" s="210"/>
      <c r="AF14" s="210"/>
      <c r="AG14" s="210" t="s">
        <v>145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5">
      <c r="A15" s="227"/>
      <c r="B15" s="228"/>
      <c r="C15" s="265" t="s">
        <v>148</v>
      </c>
      <c r="D15" s="232"/>
      <c r="E15" s="233"/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149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5">
      <c r="A16" s="227"/>
      <c r="B16" s="228"/>
      <c r="C16" s="265" t="s">
        <v>729</v>
      </c>
      <c r="D16" s="232"/>
      <c r="E16" s="233">
        <v>130.5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30.6" outlineLevel="1" x14ac:dyDescent="0.25">
      <c r="A17" s="247">
        <v>4</v>
      </c>
      <c r="B17" s="248" t="s">
        <v>164</v>
      </c>
      <c r="C17" s="263" t="s">
        <v>165</v>
      </c>
      <c r="D17" s="249" t="s">
        <v>140</v>
      </c>
      <c r="E17" s="250">
        <v>130.5</v>
      </c>
      <c r="F17" s="251"/>
      <c r="G17" s="252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0.17599999999999999</v>
      </c>
      <c r="Q17" s="229">
        <f>ROUND(E17*P17,2)</f>
        <v>22.97</v>
      </c>
      <c r="R17" s="230"/>
      <c r="S17" s="230" t="s">
        <v>141</v>
      </c>
      <c r="T17" s="230" t="s">
        <v>142</v>
      </c>
      <c r="U17" s="230">
        <v>0.04</v>
      </c>
      <c r="V17" s="230">
        <f>ROUND(E17*U17,2)</f>
        <v>5.22</v>
      </c>
      <c r="W17" s="230"/>
      <c r="X17" s="230" t="s">
        <v>143</v>
      </c>
      <c r="Y17" s="230" t="s">
        <v>144</v>
      </c>
      <c r="Z17" s="210"/>
      <c r="AA17" s="210"/>
      <c r="AB17" s="210"/>
      <c r="AC17" s="210"/>
      <c r="AD17" s="210"/>
      <c r="AE17" s="210"/>
      <c r="AF17" s="210"/>
      <c r="AG17" s="210" t="s">
        <v>145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5">
      <c r="A18" s="227"/>
      <c r="B18" s="228"/>
      <c r="C18" s="265" t="s">
        <v>148</v>
      </c>
      <c r="D18" s="232"/>
      <c r="E18" s="233"/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149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5">
      <c r="A19" s="227"/>
      <c r="B19" s="228"/>
      <c r="C19" s="265" t="s">
        <v>729</v>
      </c>
      <c r="D19" s="232"/>
      <c r="E19" s="233">
        <v>130.5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149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0.399999999999999" outlineLevel="1" x14ac:dyDescent="0.25">
      <c r="A20" s="247">
        <v>5</v>
      </c>
      <c r="B20" s="248" t="s">
        <v>179</v>
      </c>
      <c r="C20" s="263" t="s">
        <v>180</v>
      </c>
      <c r="D20" s="249" t="s">
        <v>140</v>
      </c>
      <c r="E20" s="250">
        <v>130.5</v>
      </c>
      <c r="F20" s="251"/>
      <c r="G20" s="252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0.11</v>
      </c>
      <c r="Q20" s="229">
        <f>ROUND(E20*P20,2)</f>
        <v>14.36</v>
      </c>
      <c r="R20" s="230"/>
      <c r="S20" s="230" t="s">
        <v>141</v>
      </c>
      <c r="T20" s="230" t="s">
        <v>142</v>
      </c>
      <c r="U20" s="230">
        <v>4.2999999999999997E-2</v>
      </c>
      <c r="V20" s="230">
        <f>ROUND(E20*U20,2)</f>
        <v>5.61</v>
      </c>
      <c r="W20" s="230"/>
      <c r="X20" s="230" t="s">
        <v>143</v>
      </c>
      <c r="Y20" s="230" t="s">
        <v>144</v>
      </c>
      <c r="Z20" s="210"/>
      <c r="AA20" s="210"/>
      <c r="AB20" s="210"/>
      <c r="AC20" s="210"/>
      <c r="AD20" s="210"/>
      <c r="AE20" s="210"/>
      <c r="AF20" s="210"/>
      <c r="AG20" s="210" t="s">
        <v>145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5">
      <c r="A21" s="227"/>
      <c r="B21" s="228"/>
      <c r="C21" s="265" t="s">
        <v>148</v>
      </c>
      <c r="D21" s="232"/>
      <c r="E21" s="233"/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149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5">
      <c r="A22" s="227"/>
      <c r="B22" s="228"/>
      <c r="C22" s="265" t="s">
        <v>729</v>
      </c>
      <c r="D22" s="232"/>
      <c r="E22" s="233">
        <v>130.5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149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0.399999999999999" outlineLevel="1" x14ac:dyDescent="0.25">
      <c r="A23" s="247">
        <v>6</v>
      </c>
      <c r="B23" s="248" t="s">
        <v>186</v>
      </c>
      <c r="C23" s="263" t="s">
        <v>187</v>
      </c>
      <c r="D23" s="249" t="s">
        <v>140</v>
      </c>
      <c r="E23" s="250">
        <v>130.5</v>
      </c>
      <c r="F23" s="251"/>
      <c r="G23" s="252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0</v>
      </c>
      <c r="O23" s="229">
        <f>ROUND(E23*N23,2)</f>
        <v>0</v>
      </c>
      <c r="P23" s="229">
        <v>0.19800000000000001</v>
      </c>
      <c r="Q23" s="229">
        <f>ROUND(E23*P23,2)</f>
        <v>25.84</v>
      </c>
      <c r="R23" s="230"/>
      <c r="S23" s="230" t="s">
        <v>141</v>
      </c>
      <c r="T23" s="230" t="s">
        <v>142</v>
      </c>
      <c r="U23" s="230">
        <v>6.4600000000000005E-2</v>
      </c>
      <c r="V23" s="230">
        <f>ROUND(E23*U23,2)</f>
        <v>8.43</v>
      </c>
      <c r="W23" s="230"/>
      <c r="X23" s="230" t="s">
        <v>143</v>
      </c>
      <c r="Y23" s="230" t="s">
        <v>144</v>
      </c>
      <c r="Z23" s="210"/>
      <c r="AA23" s="210"/>
      <c r="AB23" s="210"/>
      <c r="AC23" s="210"/>
      <c r="AD23" s="210"/>
      <c r="AE23" s="210"/>
      <c r="AF23" s="210"/>
      <c r="AG23" s="210" t="s">
        <v>145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27"/>
      <c r="B24" s="228"/>
      <c r="C24" s="265" t="s">
        <v>148</v>
      </c>
      <c r="D24" s="232"/>
      <c r="E24" s="233"/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149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5">
      <c r="A25" s="227"/>
      <c r="B25" s="228"/>
      <c r="C25" s="265" t="s">
        <v>729</v>
      </c>
      <c r="D25" s="232"/>
      <c r="E25" s="233">
        <v>130.5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0.399999999999999" outlineLevel="1" x14ac:dyDescent="0.25">
      <c r="A26" s="247">
        <v>7</v>
      </c>
      <c r="B26" s="248" t="s">
        <v>204</v>
      </c>
      <c r="C26" s="263" t="s">
        <v>205</v>
      </c>
      <c r="D26" s="249" t="s">
        <v>191</v>
      </c>
      <c r="E26" s="250">
        <v>10</v>
      </c>
      <c r="F26" s="251"/>
      <c r="G26" s="252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1.069E-2</v>
      </c>
      <c r="O26" s="229">
        <f>ROUND(E26*N26,2)</f>
        <v>0.11</v>
      </c>
      <c r="P26" s="229">
        <v>0</v>
      </c>
      <c r="Q26" s="229">
        <f>ROUND(E26*P26,2)</f>
        <v>0</v>
      </c>
      <c r="R26" s="230"/>
      <c r="S26" s="230" t="s">
        <v>141</v>
      </c>
      <c r="T26" s="230" t="s">
        <v>142</v>
      </c>
      <c r="U26" s="230">
        <v>0.90800000000000003</v>
      </c>
      <c r="V26" s="230">
        <f>ROUND(E26*U26,2)</f>
        <v>9.08</v>
      </c>
      <c r="W26" s="230"/>
      <c r="X26" s="230" t="s">
        <v>143</v>
      </c>
      <c r="Y26" s="230" t="s">
        <v>144</v>
      </c>
      <c r="Z26" s="210"/>
      <c r="AA26" s="210"/>
      <c r="AB26" s="210"/>
      <c r="AC26" s="210"/>
      <c r="AD26" s="210"/>
      <c r="AE26" s="210"/>
      <c r="AF26" s="210"/>
      <c r="AG26" s="210" t="s">
        <v>206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31.2" outlineLevel="2" x14ac:dyDescent="0.25">
      <c r="A27" s="227"/>
      <c r="B27" s="228"/>
      <c r="C27" s="264" t="s">
        <v>207</v>
      </c>
      <c r="D27" s="253"/>
      <c r="E27" s="253"/>
      <c r="F27" s="253"/>
      <c r="G27" s="253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54" t="str">
        <f>C27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27" s="210"/>
      <c r="BC27" s="210"/>
      <c r="BD27" s="210"/>
      <c r="BE27" s="210"/>
      <c r="BF27" s="210"/>
      <c r="BG27" s="210"/>
      <c r="BH27" s="210"/>
    </row>
    <row r="28" spans="1:60" outlineLevel="2" x14ac:dyDescent="0.25">
      <c r="A28" s="227"/>
      <c r="B28" s="228"/>
      <c r="C28" s="265" t="s">
        <v>213</v>
      </c>
      <c r="D28" s="232"/>
      <c r="E28" s="233"/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149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5">
      <c r="A29" s="227"/>
      <c r="B29" s="228"/>
      <c r="C29" s="265" t="s">
        <v>210</v>
      </c>
      <c r="D29" s="232"/>
      <c r="E29" s="233">
        <v>6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149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5">
      <c r="A30" s="227"/>
      <c r="B30" s="228"/>
      <c r="C30" s="265" t="s">
        <v>730</v>
      </c>
      <c r="D30" s="232"/>
      <c r="E30" s="233">
        <v>4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149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0.399999999999999" outlineLevel="1" x14ac:dyDescent="0.25">
      <c r="A31" s="247">
        <v>8</v>
      </c>
      <c r="B31" s="248" t="s">
        <v>211</v>
      </c>
      <c r="C31" s="263" t="s">
        <v>212</v>
      </c>
      <c r="D31" s="249" t="s">
        <v>191</v>
      </c>
      <c r="E31" s="250">
        <v>4</v>
      </c>
      <c r="F31" s="251"/>
      <c r="G31" s="252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1.269E-2</v>
      </c>
      <c r="O31" s="229">
        <f>ROUND(E31*N31,2)</f>
        <v>0.05</v>
      </c>
      <c r="P31" s="229">
        <v>0</v>
      </c>
      <c r="Q31" s="229">
        <f>ROUND(E31*P31,2)</f>
        <v>0</v>
      </c>
      <c r="R31" s="230"/>
      <c r="S31" s="230" t="s">
        <v>141</v>
      </c>
      <c r="T31" s="230" t="s">
        <v>142</v>
      </c>
      <c r="U31" s="230">
        <v>1.153</v>
      </c>
      <c r="V31" s="230">
        <f>ROUND(E31*U31,2)</f>
        <v>4.6100000000000003</v>
      </c>
      <c r="W31" s="230"/>
      <c r="X31" s="230" t="s">
        <v>143</v>
      </c>
      <c r="Y31" s="230" t="s">
        <v>144</v>
      </c>
      <c r="Z31" s="210"/>
      <c r="AA31" s="210"/>
      <c r="AB31" s="210"/>
      <c r="AC31" s="210"/>
      <c r="AD31" s="210"/>
      <c r="AE31" s="210"/>
      <c r="AF31" s="210"/>
      <c r="AG31" s="210" t="s">
        <v>206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31.2" outlineLevel="2" x14ac:dyDescent="0.25">
      <c r="A32" s="227"/>
      <c r="B32" s="228"/>
      <c r="C32" s="264" t="s">
        <v>207</v>
      </c>
      <c r="D32" s="253"/>
      <c r="E32" s="253"/>
      <c r="F32" s="253"/>
      <c r="G32" s="253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54" t="str">
        <f>C32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32" s="210"/>
      <c r="BC32" s="210"/>
      <c r="BD32" s="210"/>
      <c r="BE32" s="210"/>
      <c r="BF32" s="210"/>
      <c r="BG32" s="210"/>
      <c r="BH32" s="210"/>
    </row>
    <row r="33" spans="1:60" outlineLevel="2" x14ac:dyDescent="0.25">
      <c r="A33" s="227"/>
      <c r="B33" s="228"/>
      <c r="C33" s="265" t="s">
        <v>213</v>
      </c>
      <c r="D33" s="232"/>
      <c r="E33" s="233"/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5">
      <c r="A34" s="227"/>
      <c r="B34" s="228"/>
      <c r="C34" s="265" t="s">
        <v>731</v>
      </c>
      <c r="D34" s="232"/>
      <c r="E34" s="233">
        <v>4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149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47">
        <v>9</v>
      </c>
      <c r="B35" s="248" t="s">
        <v>219</v>
      </c>
      <c r="C35" s="263" t="s">
        <v>220</v>
      </c>
      <c r="D35" s="249" t="s">
        <v>221</v>
      </c>
      <c r="E35" s="250">
        <v>41.31</v>
      </c>
      <c r="F35" s="251"/>
      <c r="G35" s="252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141</v>
      </c>
      <c r="T35" s="230" t="s">
        <v>142</v>
      </c>
      <c r="U35" s="230">
        <v>1.548</v>
      </c>
      <c r="V35" s="230">
        <f>ROUND(E35*U35,2)</f>
        <v>63.95</v>
      </c>
      <c r="W35" s="230"/>
      <c r="X35" s="230" t="s">
        <v>143</v>
      </c>
      <c r="Y35" s="230" t="s">
        <v>144</v>
      </c>
      <c r="Z35" s="210"/>
      <c r="AA35" s="210"/>
      <c r="AB35" s="210"/>
      <c r="AC35" s="210"/>
      <c r="AD35" s="210"/>
      <c r="AE35" s="210"/>
      <c r="AF35" s="210"/>
      <c r="AG35" s="210" t="s">
        <v>145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1" outlineLevel="2" x14ac:dyDescent="0.25">
      <c r="A36" s="227"/>
      <c r="B36" s="228"/>
      <c r="C36" s="264" t="s">
        <v>222</v>
      </c>
      <c r="D36" s="253"/>
      <c r="E36" s="253"/>
      <c r="F36" s="253"/>
      <c r="G36" s="253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54" t="str">
        <f>C36</f>
        <v>příplatek k cenám vykopávek za ztížení vykopávky v blízkosti podzemního vedení nebo výbušnin v horninách jakékoliv třídy,</v>
      </c>
      <c r="BB36" s="210"/>
      <c r="BC36" s="210"/>
      <c r="BD36" s="210"/>
      <c r="BE36" s="210"/>
      <c r="BF36" s="210"/>
      <c r="BG36" s="210"/>
      <c r="BH36" s="210"/>
    </row>
    <row r="37" spans="1:60" outlineLevel="2" x14ac:dyDescent="0.25">
      <c r="A37" s="227"/>
      <c r="B37" s="228"/>
      <c r="C37" s="265" t="s">
        <v>213</v>
      </c>
      <c r="D37" s="232"/>
      <c r="E37" s="233"/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5">
      <c r="A38" s="227"/>
      <c r="B38" s="228"/>
      <c r="C38" s="265" t="s">
        <v>732</v>
      </c>
      <c r="D38" s="232"/>
      <c r="E38" s="233">
        <v>9.18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149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5">
      <c r="A39" s="227"/>
      <c r="B39" s="228"/>
      <c r="C39" s="265" t="s">
        <v>733</v>
      </c>
      <c r="D39" s="232"/>
      <c r="E39" s="233">
        <v>6.12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149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5">
      <c r="A40" s="227"/>
      <c r="B40" s="228"/>
      <c r="C40" s="265" t="s">
        <v>734</v>
      </c>
      <c r="D40" s="232"/>
      <c r="E40" s="233">
        <v>6.12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149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5">
      <c r="A41" s="227"/>
      <c r="B41" s="228"/>
      <c r="C41" s="265" t="s">
        <v>735</v>
      </c>
      <c r="D41" s="232"/>
      <c r="E41" s="233">
        <v>19.89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149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5">
      <c r="A42" s="247">
        <v>10</v>
      </c>
      <c r="B42" s="248" t="s">
        <v>736</v>
      </c>
      <c r="C42" s="263" t="s">
        <v>737</v>
      </c>
      <c r="D42" s="249" t="s">
        <v>221</v>
      </c>
      <c r="E42" s="250">
        <v>0.13500000000000001</v>
      </c>
      <c r="F42" s="251"/>
      <c r="G42" s="252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141</v>
      </c>
      <c r="T42" s="230" t="s">
        <v>142</v>
      </c>
      <c r="U42" s="230">
        <v>9.5200000000000007E-2</v>
      </c>
      <c r="V42" s="230">
        <f>ROUND(E42*U42,2)</f>
        <v>0.01</v>
      </c>
      <c r="W42" s="230"/>
      <c r="X42" s="230" t="s">
        <v>143</v>
      </c>
      <c r="Y42" s="230" t="s">
        <v>144</v>
      </c>
      <c r="Z42" s="210"/>
      <c r="AA42" s="210"/>
      <c r="AB42" s="210"/>
      <c r="AC42" s="210"/>
      <c r="AD42" s="210"/>
      <c r="AE42" s="210"/>
      <c r="AF42" s="210"/>
      <c r="AG42" s="210" t="s">
        <v>145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1" outlineLevel="2" x14ac:dyDescent="0.25">
      <c r="A43" s="227"/>
      <c r="B43" s="228"/>
      <c r="C43" s="264" t="s">
        <v>738</v>
      </c>
      <c r="D43" s="253"/>
      <c r="E43" s="253"/>
      <c r="F43" s="253"/>
      <c r="G43" s="253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147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54" t="str">
        <f>C43</f>
        <v>nebo lesní půdy, s vodorovným přemístěním na hromady v místě upotřebení nebo na dočasné či trvalé skládky se složením</v>
      </c>
      <c r="BB43" s="210"/>
      <c r="BC43" s="210"/>
      <c r="BD43" s="210"/>
      <c r="BE43" s="210"/>
      <c r="BF43" s="210"/>
      <c r="BG43" s="210"/>
      <c r="BH43" s="210"/>
    </row>
    <row r="44" spans="1:60" outlineLevel="2" x14ac:dyDescent="0.25">
      <c r="A44" s="227"/>
      <c r="B44" s="228"/>
      <c r="C44" s="265" t="s">
        <v>739</v>
      </c>
      <c r="D44" s="232"/>
      <c r="E44" s="233">
        <v>0.14000000000000001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149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0.399999999999999" outlineLevel="1" x14ac:dyDescent="0.25">
      <c r="A45" s="247">
        <v>11</v>
      </c>
      <c r="B45" s="248" t="s">
        <v>553</v>
      </c>
      <c r="C45" s="263" t="s">
        <v>554</v>
      </c>
      <c r="D45" s="249" t="s">
        <v>221</v>
      </c>
      <c r="E45" s="250">
        <v>34.432000000000002</v>
      </c>
      <c r="F45" s="251"/>
      <c r="G45" s="252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141</v>
      </c>
      <c r="T45" s="230" t="s">
        <v>142</v>
      </c>
      <c r="U45" s="230">
        <v>0.126</v>
      </c>
      <c r="V45" s="230">
        <f>ROUND(E45*U45,2)</f>
        <v>4.34</v>
      </c>
      <c r="W45" s="230"/>
      <c r="X45" s="230" t="s">
        <v>143</v>
      </c>
      <c r="Y45" s="230" t="s">
        <v>144</v>
      </c>
      <c r="Z45" s="210"/>
      <c r="AA45" s="210"/>
      <c r="AB45" s="210"/>
      <c r="AC45" s="210"/>
      <c r="AD45" s="210"/>
      <c r="AE45" s="210"/>
      <c r="AF45" s="210"/>
      <c r="AG45" s="210" t="s">
        <v>145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31.2" outlineLevel="2" x14ac:dyDescent="0.25">
      <c r="A46" s="227"/>
      <c r="B46" s="228"/>
      <c r="C46" s="264" t="s">
        <v>231</v>
      </c>
      <c r="D46" s="253"/>
      <c r="E46" s="253"/>
      <c r="F46" s="253"/>
      <c r="G46" s="253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147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4" t="str">
        <f>C46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46" s="210"/>
      <c r="BC46" s="210"/>
      <c r="BD46" s="210"/>
      <c r="BE46" s="210"/>
      <c r="BF46" s="210"/>
      <c r="BG46" s="210"/>
      <c r="BH46" s="210"/>
    </row>
    <row r="47" spans="1:60" outlineLevel="2" x14ac:dyDescent="0.25">
      <c r="A47" s="227"/>
      <c r="B47" s="228"/>
      <c r="C47" s="266" t="s">
        <v>232</v>
      </c>
      <c r="D47" s="234"/>
      <c r="E47" s="235"/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5">
      <c r="A48" s="227"/>
      <c r="B48" s="228"/>
      <c r="C48" s="267" t="s">
        <v>740</v>
      </c>
      <c r="D48" s="234"/>
      <c r="E48" s="235"/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149</v>
      </c>
      <c r="AH48" s="210">
        <v>2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5">
      <c r="A49" s="227"/>
      <c r="B49" s="228"/>
      <c r="C49" s="267" t="s">
        <v>741</v>
      </c>
      <c r="D49" s="234"/>
      <c r="E49" s="235">
        <v>165.74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149</v>
      </c>
      <c r="AH49" s="210">
        <v>2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5">
      <c r="A50" s="227"/>
      <c r="B50" s="228"/>
      <c r="C50" s="267" t="s">
        <v>742</v>
      </c>
      <c r="D50" s="234"/>
      <c r="E50" s="235">
        <v>4.9000000000000004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149</v>
      </c>
      <c r="AH50" s="210">
        <v>2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5">
      <c r="A51" s="227"/>
      <c r="B51" s="228"/>
      <c r="C51" s="267" t="s">
        <v>743</v>
      </c>
      <c r="D51" s="234"/>
      <c r="E51" s="235">
        <v>1.53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149</v>
      </c>
      <c r="AH51" s="210">
        <v>2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5">
      <c r="A52" s="227"/>
      <c r="B52" s="228"/>
      <c r="C52" s="266" t="s">
        <v>263</v>
      </c>
      <c r="D52" s="234"/>
      <c r="E52" s="235"/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149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5">
      <c r="A53" s="227"/>
      <c r="B53" s="228"/>
      <c r="C53" s="265" t="s">
        <v>744</v>
      </c>
      <c r="D53" s="232"/>
      <c r="E53" s="233">
        <v>34.43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149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0.399999999999999" outlineLevel="1" x14ac:dyDescent="0.25">
      <c r="A54" s="247">
        <v>12</v>
      </c>
      <c r="B54" s="248" t="s">
        <v>562</v>
      </c>
      <c r="C54" s="263" t="s">
        <v>563</v>
      </c>
      <c r="D54" s="249" t="s">
        <v>221</v>
      </c>
      <c r="E54" s="250">
        <v>103.29600000000001</v>
      </c>
      <c r="F54" s="251"/>
      <c r="G54" s="252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0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141</v>
      </c>
      <c r="T54" s="230" t="s">
        <v>142</v>
      </c>
      <c r="U54" s="230">
        <v>0.156</v>
      </c>
      <c r="V54" s="230">
        <f>ROUND(E54*U54,2)</f>
        <v>16.11</v>
      </c>
      <c r="W54" s="230"/>
      <c r="X54" s="230" t="s">
        <v>143</v>
      </c>
      <c r="Y54" s="230" t="s">
        <v>144</v>
      </c>
      <c r="Z54" s="210"/>
      <c r="AA54" s="210"/>
      <c r="AB54" s="210"/>
      <c r="AC54" s="210"/>
      <c r="AD54" s="210"/>
      <c r="AE54" s="210"/>
      <c r="AF54" s="210"/>
      <c r="AG54" s="210" t="s">
        <v>145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31.2" outlineLevel="2" x14ac:dyDescent="0.25">
      <c r="A55" s="227"/>
      <c r="B55" s="228"/>
      <c r="C55" s="264" t="s">
        <v>231</v>
      </c>
      <c r="D55" s="253"/>
      <c r="E55" s="253"/>
      <c r="F55" s="253"/>
      <c r="G55" s="253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147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54" t="str">
        <f>C55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5" s="210"/>
      <c r="BC55" s="210"/>
      <c r="BD55" s="210"/>
      <c r="BE55" s="210"/>
      <c r="BF55" s="210"/>
      <c r="BG55" s="210"/>
      <c r="BH55" s="210"/>
    </row>
    <row r="56" spans="1:60" outlineLevel="2" x14ac:dyDescent="0.25">
      <c r="A56" s="227"/>
      <c r="B56" s="228"/>
      <c r="C56" s="266" t="s">
        <v>232</v>
      </c>
      <c r="D56" s="234"/>
      <c r="E56" s="235"/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149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5">
      <c r="A57" s="227"/>
      <c r="B57" s="228"/>
      <c r="C57" s="267" t="s">
        <v>740</v>
      </c>
      <c r="D57" s="234"/>
      <c r="E57" s="235"/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149</v>
      </c>
      <c r="AH57" s="210">
        <v>2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5">
      <c r="A58" s="227"/>
      <c r="B58" s="228"/>
      <c r="C58" s="267" t="s">
        <v>741</v>
      </c>
      <c r="D58" s="234"/>
      <c r="E58" s="235">
        <v>165.74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149</v>
      </c>
      <c r="AH58" s="210">
        <v>2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27"/>
      <c r="B59" s="228"/>
      <c r="C59" s="267" t="s">
        <v>742</v>
      </c>
      <c r="D59" s="234"/>
      <c r="E59" s="235">
        <v>4.9000000000000004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149</v>
      </c>
      <c r="AH59" s="210">
        <v>2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27"/>
      <c r="B60" s="228"/>
      <c r="C60" s="267" t="s">
        <v>743</v>
      </c>
      <c r="D60" s="234"/>
      <c r="E60" s="235">
        <v>1.53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149</v>
      </c>
      <c r="AH60" s="210">
        <v>2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5">
      <c r="A61" s="227"/>
      <c r="B61" s="228"/>
      <c r="C61" s="266" t="s">
        <v>263</v>
      </c>
      <c r="D61" s="234"/>
      <c r="E61" s="235"/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149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27"/>
      <c r="B62" s="228"/>
      <c r="C62" s="265" t="s">
        <v>745</v>
      </c>
      <c r="D62" s="232"/>
      <c r="E62" s="233">
        <v>103.3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149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0.399999999999999" outlineLevel="1" x14ac:dyDescent="0.25">
      <c r="A63" s="247">
        <v>13</v>
      </c>
      <c r="B63" s="248" t="s">
        <v>565</v>
      </c>
      <c r="C63" s="263" t="s">
        <v>566</v>
      </c>
      <c r="D63" s="249" t="s">
        <v>221</v>
      </c>
      <c r="E63" s="250">
        <v>34.432000000000002</v>
      </c>
      <c r="F63" s="251"/>
      <c r="G63" s="252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141</v>
      </c>
      <c r="T63" s="230" t="s">
        <v>142</v>
      </c>
      <c r="U63" s="230">
        <v>0.29099999999999998</v>
      </c>
      <c r="V63" s="230">
        <f>ROUND(E63*U63,2)</f>
        <v>10.02</v>
      </c>
      <c r="W63" s="230"/>
      <c r="X63" s="230" t="s">
        <v>143</v>
      </c>
      <c r="Y63" s="230" t="s">
        <v>144</v>
      </c>
      <c r="Z63" s="210"/>
      <c r="AA63" s="210"/>
      <c r="AB63" s="210"/>
      <c r="AC63" s="210"/>
      <c r="AD63" s="210"/>
      <c r="AE63" s="210"/>
      <c r="AF63" s="210"/>
      <c r="AG63" s="210" t="s">
        <v>145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31.2" outlineLevel="2" x14ac:dyDescent="0.25">
      <c r="A64" s="227"/>
      <c r="B64" s="228"/>
      <c r="C64" s="264" t="s">
        <v>231</v>
      </c>
      <c r="D64" s="253"/>
      <c r="E64" s="253"/>
      <c r="F64" s="253"/>
      <c r="G64" s="253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147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54" t="str">
        <f>C64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64" s="210"/>
      <c r="BC64" s="210"/>
      <c r="BD64" s="210"/>
      <c r="BE64" s="210"/>
      <c r="BF64" s="210"/>
      <c r="BG64" s="210"/>
      <c r="BH64" s="210"/>
    </row>
    <row r="65" spans="1:60" outlineLevel="2" x14ac:dyDescent="0.25">
      <c r="A65" s="227"/>
      <c r="B65" s="228"/>
      <c r="C65" s="266" t="s">
        <v>232</v>
      </c>
      <c r="D65" s="234"/>
      <c r="E65" s="235"/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5">
      <c r="A66" s="227"/>
      <c r="B66" s="228"/>
      <c r="C66" s="267" t="s">
        <v>740</v>
      </c>
      <c r="D66" s="234"/>
      <c r="E66" s="235"/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149</v>
      </c>
      <c r="AH66" s="210">
        <v>2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5">
      <c r="A67" s="227"/>
      <c r="B67" s="228"/>
      <c r="C67" s="267" t="s">
        <v>741</v>
      </c>
      <c r="D67" s="234"/>
      <c r="E67" s="235">
        <v>165.74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149</v>
      </c>
      <c r="AH67" s="210">
        <v>2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5">
      <c r="A68" s="227"/>
      <c r="B68" s="228"/>
      <c r="C68" s="267" t="s">
        <v>742</v>
      </c>
      <c r="D68" s="234"/>
      <c r="E68" s="235">
        <v>4.9000000000000004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149</v>
      </c>
      <c r="AH68" s="210">
        <v>2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5">
      <c r="A69" s="227"/>
      <c r="B69" s="228"/>
      <c r="C69" s="267" t="s">
        <v>743</v>
      </c>
      <c r="D69" s="234"/>
      <c r="E69" s="235">
        <v>1.53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149</v>
      </c>
      <c r="AH69" s="210">
        <v>2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5">
      <c r="A70" s="227"/>
      <c r="B70" s="228"/>
      <c r="C70" s="266" t="s">
        <v>263</v>
      </c>
      <c r="D70" s="234"/>
      <c r="E70" s="235"/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149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5">
      <c r="A71" s="227"/>
      <c r="B71" s="228"/>
      <c r="C71" s="265" t="s">
        <v>744</v>
      </c>
      <c r="D71" s="232"/>
      <c r="E71" s="233">
        <v>34.43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149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0.399999999999999" outlineLevel="1" x14ac:dyDescent="0.25">
      <c r="A72" s="247">
        <v>14</v>
      </c>
      <c r="B72" s="248" t="s">
        <v>746</v>
      </c>
      <c r="C72" s="263" t="s">
        <v>747</v>
      </c>
      <c r="D72" s="249" t="s">
        <v>140</v>
      </c>
      <c r="E72" s="250">
        <v>510</v>
      </c>
      <c r="F72" s="251"/>
      <c r="G72" s="252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9.7999999999999997E-4</v>
      </c>
      <c r="O72" s="229">
        <f>ROUND(E72*N72,2)</f>
        <v>0.5</v>
      </c>
      <c r="P72" s="229">
        <v>0</v>
      </c>
      <c r="Q72" s="229">
        <f>ROUND(E72*P72,2)</f>
        <v>0</v>
      </c>
      <c r="R72" s="230"/>
      <c r="S72" s="230" t="s">
        <v>141</v>
      </c>
      <c r="T72" s="230" t="s">
        <v>142</v>
      </c>
      <c r="U72" s="230">
        <v>0.23599999999999999</v>
      </c>
      <c r="V72" s="230">
        <f>ROUND(E72*U72,2)</f>
        <v>120.36</v>
      </c>
      <c r="W72" s="230"/>
      <c r="X72" s="230" t="s">
        <v>143</v>
      </c>
      <c r="Y72" s="230" t="s">
        <v>144</v>
      </c>
      <c r="Z72" s="210"/>
      <c r="AA72" s="210"/>
      <c r="AB72" s="210"/>
      <c r="AC72" s="210"/>
      <c r="AD72" s="210"/>
      <c r="AE72" s="210"/>
      <c r="AF72" s="210"/>
      <c r="AG72" s="210" t="s">
        <v>145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5">
      <c r="A73" s="227"/>
      <c r="B73" s="228"/>
      <c r="C73" s="264" t="s">
        <v>272</v>
      </c>
      <c r="D73" s="253"/>
      <c r="E73" s="253"/>
      <c r="F73" s="253"/>
      <c r="G73" s="253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147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5">
      <c r="A74" s="227"/>
      <c r="B74" s="228"/>
      <c r="C74" s="265" t="s">
        <v>748</v>
      </c>
      <c r="D74" s="232"/>
      <c r="E74" s="233">
        <v>510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149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0.399999999999999" outlineLevel="1" x14ac:dyDescent="0.25">
      <c r="A75" s="247">
        <v>15</v>
      </c>
      <c r="B75" s="248" t="s">
        <v>749</v>
      </c>
      <c r="C75" s="263" t="s">
        <v>750</v>
      </c>
      <c r="D75" s="249" t="s">
        <v>140</v>
      </c>
      <c r="E75" s="250">
        <v>510</v>
      </c>
      <c r="F75" s="251"/>
      <c r="G75" s="252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</v>
      </c>
      <c r="O75" s="229">
        <f>ROUND(E75*N75,2)</f>
        <v>0</v>
      </c>
      <c r="P75" s="229">
        <v>0</v>
      </c>
      <c r="Q75" s="229">
        <f>ROUND(E75*P75,2)</f>
        <v>0</v>
      </c>
      <c r="R75" s="230"/>
      <c r="S75" s="230" t="s">
        <v>141</v>
      </c>
      <c r="T75" s="230" t="s">
        <v>142</v>
      </c>
      <c r="U75" s="230">
        <v>7.0000000000000007E-2</v>
      </c>
      <c r="V75" s="230">
        <f>ROUND(E75*U75,2)</f>
        <v>35.700000000000003</v>
      </c>
      <c r="W75" s="230"/>
      <c r="X75" s="230" t="s">
        <v>143</v>
      </c>
      <c r="Y75" s="230" t="s">
        <v>144</v>
      </c>
      <c r="Z75" s="210"/>
      <c r="AA75" s="210"/>
      <c r="AB75" s="210"/>
      <c r="AC75" s="210"/>
      <c r="AD75" s="210"/>
      <c r="AE75" s="210"/>
      <c r="AF75" s="210"/>
      <c r="AG75" s="210" t="s">
        <v>145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5">
      <c r="A76" s="227"/>
      <c r="B76" s="228"/>
      <c r="C76" s="264" t="s">
        <v>305</v>
      </c>
      <c r="D76" s="253"/>
      <c r="E76" s="253"/>
      <c r="F76" s="253"/>
      <c r="G76" s="253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147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0.399999999999999" outlineLevel="1" x14ac:dyDescent="0.25">
      <c r="A77" s="247">
        <v>16</v>
      </c>
      <c r="B77" s="248" t="s">
        <v>751</v>
      </c>
      <c r="C77" s="263" t="s">
        <v>752</v>
      </c>
      <c r="D77" s="249" t="s">
        <v>221</v>
      </c>
      <c r="E77" s="250">
        <v>86.08</v>
      </c>
      <c r="F77" s="251"/>
      <c r="G77" s="252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0</v>
      </c>
      <c r="O77" s="229">
        <f>ROUND(E77*N77,2)</f>
        <v>0</v>
      </c>
      <c r="P77" s="229">
        <v>0</v>
      </c>
      <c r="Q77" s="229">
        <f>ROUND(E77*P77,2)</f>
        <v>0</v>
      </c>
      <c r="R77" s="230"/>
      <c r="S77" s="230" t="s">
        <v>141</v>
      </c>
      <c r="T77" s="230" t="s">
        <v>142</v>
      </c>
      <c r="U77" s="230">
        <v>0.34499999999999997</v>
      </c>
      <c r="V77" s="230">
        <f>ROUND(E77*U77,2)</f>
        <v>29.7</v>
      </c>
      <c r="W77" s="230"/>
      <c r="X77" s="230" t="s">
        <v>143</v>
      </c>
      <c r="Y77" s="230" t="s">
        <v>144</v>
      </c>
      <c r="Z77" s="210"/>
      <c r="AA77" s="210"/>
      <c r="AB77" s="210"/>
      <c r="AC77" s="210"/>
      <c r="AD77" s="210"/>
      <c r="AE77" s="210"/>
      <c r="AF77" s="210"/>
      <c r="AG77" s="210" t="s">
        <v>145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1" outlineLevel="2" x14ac:dyDescent="0.25">
      <c r="A78" s="227"/>
      <c r="B78" s="228"/>
      <c r="C78" s="264" t="s">
        <v>308</v>
      </c>
      <c r="D78" s="253"/>
      <c r="E78" s="253"/>
      <c r="F78" s="253"/>
      <c r="G78" s="253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147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54" t="str">
        <f>C78</f>
        <v>bez naložení do dopravní nádoby, ale s vyprázdněním dopravní nádoby na hromadu nebo na dopravní prostředek,</v>
      </c>
      <c r="BB78" s="210"/>
      <c r="BC78" s="210"/>
      <c r="BD78" s="210"/>
      <c r="BE78" s="210"/>
      <c r="BF78" s="210"/>
      <c r="BG78" s="210"/>
      <c r="BH78" s="210"/>
    </row>
    <row r="79" spans="1:60" outlineLevel="2" x14ac:dyDescent="0.25">
      <c r="A79" s="227"/>
      <c r="B79" s="228"/>
      <c r="C79" s="265" t="s">
        <v>753</v>
      </c>
      <c r="D79" s="232"/>
      <c r="E79" s="233">
        <v>86.08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149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0.399999999999999" outlineLevel="1" x14ac:dyDescent="0.25">
      <c r="A80" s="247">
        <v>17</v>
      </c>
      <c r="B80" s="248" t="s">
        <v>310</v>
      </c>
      <c r="C80" s="263" t="s">
        <v>311</v>
      </c>
      <c r="D80" s="249" t="s">
        <v>221</v>
      </c>
      <c r="E80" s="250">
        <v>172.16</v>
      </c>
      <c r="F80" s="251"/>
      <c r="G80" s="252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0</v>
      </c>
      <c r="O80" s="229">
        <f>ROUND(E80*N80,2)</f>
        <v>0</v>
      </c>
      <c r="P80" s="229">
        <v>0</v>
      </c>
      <c r="Q80" s="229">
        <f>ROUND(E80*P80,2)</f>
        <v>0</v>
      </c>
      <c r="R80" s="230"/>
      <c r="S80" s="230" t="s">
        <v>141</v>
      </c>
      <c r="T80" s="230" t="s">
        <v>142</v>
      </c>
      <c r="U80" s="230">
        <v>1.0999999999999999E-2</v>
      </c>
      <c r="V80" s="230">
        <f>ROUND(E80*U80,2)</f>
        <v>1.89</v>
      </c>
      <c r="W80" s="230"/>
      <c r="X80" s="230" t="s">
        <v>143</v>
      </c>
      <c r="Y80" s="230" t="s">
        <v>144</v>
      </c>
      <c r="Z80" s="210"/>
      <c r="AA80" s="210"/>
      <c r="AB80" s="210"/>
      <c r="AC80" s="210"/>
      <c r="AD80" s="210"/>
      <c r="AE80" s="210"/>
      <c r="AF80" s="210"/>
      <c r="AG80" s="210" t="s">
        <v>145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5">
      <c r="A81" s="227"/>
      <c r="B81" s="228"/>
      <c r="C81" s="264" t="s">
        <v>312</v>
      </c>
      <c r="D81" s="253"/>
      <c r="E81" s="253"/>
      <c r="F81" s="253"/>
      <c r="G81" s="253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147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5">
      <c r="A82" s="227"/>
      <c r="B82" s="228"/>
      <c r="C82" s="265" t="s">
        <v>754</v>
      </c>
      <c r="D82" s="232"/>
      <c r="E82" s="233">
        <v>172.16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149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30.6" outlineLevel="1" x14ac:dyDescent="0.25">
      <c r="A83" s="247">
        <v>18</v>
      </c>
      <c r="B83" s="248" t="s">
        <v>314</v>
      </c>
      <c r="C83" s="263" t="s">
        <v>315</v>
      </c>
      <c r="D83" s="249" t="s">
        <v>221</v>
      </c>
      <c r="E83" s="250">
        <v>3443.2</v>
      </c>
      <c r="F83" s="251"/>
      <c r="G83" s="252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0</v>
      </c>
      <c r="O83" s="229">
        <f>ROUND(E83*N83,2)</f>
        <v>0</v>
      </c>
      <c r="P83" s="229">
        <v>0</v>
      </c>
      <c r="Q83" s="229">
        <f>ROUND(E83*P83,2)</f>
        <v>0</v>
      </c>
      <c r="R83" s="230"/>
      <c r="S83" s="230" t="s">
        <v>141</v>
      </c>
      <c r="T83" s="230" t="s">
        <v>142</v>
      </c>
      <c r="U83" s="230">
        <v>0</v>
      </c>
      <c r="V83" s="230">
        <f>ROUND(E83*U83,2)</f>
        <v>0</v>
      </c>
      <c r="W83" s="230"/>
      <c r="X83" s="230" t="s">
        <v>143</v>
      </c>
      <c r="Y83" s="230" t="s">
        <v>144</v>
      </c>
      <c r="Z83" s="210"/>
      <c r="AA83" s="210"/>
      <c r="AB83" s="210"/>
      <c r="AC83" s="210"/>
      <c r="AD83" s="210"/>
      <c r="AE83" s="210"/>
      <c r="AF83" s="210"/>
      <c r="AG83" s="210" t="s">
        <v>145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25">
      <c r="A84" s="227"/>
      <c r="B84" s="228"/>
      <c r="C84" s="264" t="s">
        <v>312</v>
      </c>
      <c r="D84" s="253"/>
      <c r="E84" s="253"/>
      <c r="F84" s="253"/>
      <c r="G84" s="253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147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5">
      <c r="A85" s="227"/>
      <c r="B85" s="228"/>
      <c r="C85" s="265" t="s">
        <v>755</v>
      </c>
      <c r="D85" s="232"/>
      <c r="E85" s="233">
        <v>3443.2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149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0.399999999999999" outlineLevel="1" x14ac:dyDescent="0.25">
      <c r="A86" s="255">
        <v>19</v>
      </c>
      <c r="B86" s="256" t="s">
        <v>317</v>
      </c>
      <c r="C86" s="268" t="s">
        <v>318</v>
      </c>
      <c r="D86" s="257" t="s">
        <v>221</v>
      </c>
      <c r="E86" s="258">
        <v>172.16</v>
      </c>
      <c r="F86" s="259"/>
      <c r="G86" s="260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0</v>
      </c>
      <c r="O86" s="229">
        <f>ROUND(E86*N86,2)</f>
        <v>0</v>
      </c>
      <c r="P86" s="229">
        <v>0</v>
      </c>
      <c r="Q86" s="229">
        <f>ROUND(E86*P86,2)</f>
        <v>0</v>
      </c>
      <c r="R86" s="230"/>
      <c r="S86" s="230" t="s">
        <v>141</v>
      </c>
      <c r="T86" s="230" t="s">
        <v>142</v>
      </c>
      <c r="U86" s="230">
        <v>8.9999999999999993E-3</v>
      </c>
      <c r="V86" s="230">
        <f>ROUND(E86*U86,2)</f>
        <v>1.55</v>
      </c>
      <c r="W86" s="230"/>
      <c r="X86" s="230" t="s">
        <v>143</v>
      </c>
      <c r="Y86" s="230" t="s">
        <v>144</v>
      </c>
      <c r="Z86" s="210"/>
      <c r="AA86" s="210"/>
      <c r="AB86" s="210"/>
      <c r="AC86" s="210"/>
      <c r="AD86" s="210"/>
      <c r="AE86" s="210"/>
      <c r="AF86" s="210"/>
      <c r="AG86" s="210" t="s">
        <v>145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0.399999999999999" outlineLevel="1" x14ac:dyDescent="0.25">
      <c r="A87" s="247">
        <v>20</v>
      </c>
      <c r="B87" s="248" t="s">
        <v>319</v>
      </c>
      <c r="C87" s="263" t="s">
        <v>320</v>
      </c>
      <c r="D87" s="249" t="s">
        <v>221</v>
      </c>
      <c r="E87" s="250">
        <v>161.999</v>
      </c>
      <c r="F87" s="251"/>
      <c r="G87" s="252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141</v>
      </c>
      <c r="T87" s="230" t="s">
        <v>142</v>
      </c>
      <c r="U87" s="230">
        <v>0.20200000000000001</v>
      </c>
      <c r="V87" s="230">
        <f>ROUND(E87*U87,2)</f>
        <v>32.72</v>
      </c>
      <c r="W87" s="230"/>
      <c r="X87" s="230" t="s">
        <v>143</v>
      </c>
      <c r="Y87" s="230" t="s">
        <v>144</v>
      </c>
      <c r="Z87" s="210"/>
      <c r="AA87" s="210"/>
      <c r="AB87" s="210"/>
      <c r="AC87" s="210"/>
      <c r="AD87" s="210"/>
      <c r="AE87" s="210"/>
      <c r="AF87" s="210"/>
      <c r="AG87" s="210" t="s">
        <v>145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5">
      <c r="A88" s="227"/>
      <c r="B88" s="228"/>
      <c r="C88" s="264" t="s">
        <v>321</v>
      </c>
      <c r="D88" s="253"/>
      <c r="E88" s="253"/>
      <c r="F88" s="253"/>
      <c r="G88" s="253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147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5">
      <c r="A89" s="227"/>
      <c r="B89" s="228"/>
      <c r="C89" s="265" t="s">
        <v>756</v>
      </c>
      <c r="D89" s="232"/>
      <c r="E89" s="233">
        <v>172.16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149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3" x14ac:dyDescent="0.25">
      <c r="A90" s="227"/>
      <c r="B90" s="228"/>
      <c r="C90" s="265" t="s">
        <v>324</v>
      </c>
      <c r="D90" s="232"/>
      <c r="E90" s="233"/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149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5">
      <c r="A91" s="227"/>
      <c r="B91" s="228"/>
      <c r="C91" s="265" t="s">
        <v>757</v>
      </c>
      <c r="D91" s="232"/>
      <c r="E91" s="233">
        <v>-67.5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149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5">
      <c r="A92" s="227"/>
      <c r="B92" s="228"/>
      <c r="C92" s="269" t="s">
        <v>339</v>
      </c>
      <c r="D92" s="236"/>
      <c r="E92" s="237">
        <v>104.66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149</v>
      </c>
      <c r="AH92" s="210">
        <v>1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5">
      <c r="A93" s="227"/>
      <c r="B93" s="228"/>
      <c r="C93" s="265" t="s">
        <v>758</v>
      </c>
      <c r="D93" s="232"/>
      <c r="E93" s="233"/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149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5">
      <c r="A94" s="227"/>
      <c r="B94" s="228"/>
      <c r="C94" s="265" t="s">
        <v>759</v>
      </c>
      <c r="D94" s="232"/>
      <c r="E94" s="233">
        <v>56.12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149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5">
      <c r="A95" s="227"/>
      <c r="B95" s="228"/>
      <c r="C95" s="265" t="s">
        <v>760</v>
      </c>
      <c r="D95" s="232"/>
      <c r="E95" s="233">
        <v>1.22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149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5">
      <c r="A96" s="227"/>
      <c r="B96" s="228"/>
      <c r="C96" s="269" t="s">
        <v>339</v>
      </c>
      <c r="D96" s="236"/>
      <c r="E96" s="237">
        <v>57.34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149</v>
      </c>
      <c r="AH96" s="210">
        <v>1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0.399999999999999" outlineLevel="1" x14ac:dyDescent="0.25">
      <c r="A97" s="247">
        <v>21</v>
      </c>
      <c r="B97" s="248" t="s">
        <v>341</v>
      </c>
      <c r="C97" s="263" t="s">
        <v>342</v>
      </c>
      <c r="D97" s="249" t="s">
        <v>221</v>
      </c>
      <c r="E97" s="250">
        <v>54</v>
      </c>
      <c r="F97" s="251"/>
      <c r="G97" s="252">
        <f>ROUND(E97*F97,2)</f>
        <v>0</v>
      </c>
      <c r="H97" s="231"/>
      <c r="I97" s="230">
        <f>ROUND(E97*H97,2)</f>
        <v>0</v>
      </c>
      <c r="J97" s="231"/>
      <c r="K97" s="230">
        <f>ROUND(E97*J97,2)</f>
        <v>0</v>
      </c>
      <c r="L97" s="230">
        <v>21</v>
      </c>
      <c r="M97" s="230">
        <f>G97*(1+L97/100)</f>
        <v>0</v>
      </c>
      <c r="N97" s="229">
        <v>1.7</v>
      </c>
      <c r="O97" s="229">
        <f>ROUND(E97*N97,2)</f>
        <v>91.8</v>
      </c>
      <c r="P97" s="229">
        <v>0</v>
      </c>
      <c r="Q97" s="229">
        <f>ROUND(E97*P97,2)</f>
        <v>0</v>
      </c>
      <c r="R97" s="230"/>
      <c r="S97" s="230" t="s">
        <v>141</v>
      </c>
      <c r="T97" s="230" t="s">
        <v>142</v>
      </c>
      <c r="U97" s="230">
        <v>1.587</v>
      </c>
      <c r="V97" s="230">
        <f>ROUND(E97*U97,2)</f>
        <v>85.7</v>
      </c>
      <c r="W97" s="230"/>
      <c r="X97" s="230" t="s">
        <v>143</v>
      </c>
      <c r="Y97" s="230" t="s">
        <v>144</v>
      </c>
      <c r="Z97" s="210"/>
      <c r="AA97" s="210"/>
      <c r="AB97" s="210"/>
      <c r="AC97" s="210"/>
      <c r="AD97" s="210"/>
      <c r="AE97" s="210"/>
      <c r="AF97" s="210"/>
      <c r="AG97" s="210" t="s">
        <v>145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ht="21" outlineLevel="2" x14ac:dyDescent="0.25">
      <c r="A98" s="227"/>
      <c r="B98" s="228"/>
      <c r="C98" s="264" t="s">
        <v>343</v>
      </c>
      <c r="D98" s="253"/>
      <c r="E98" s="253"/>
      <c r="F98" s="253"/>
      <c r="G98" s="253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147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54" t="str">
        <f>C98</f>
        <v>sypaninou z vhodných hornin tř. 1 - 4 nebo materiálem připraveným podél výkopu ve vzdálenosti do 3 m od jeho kraje, pro jakoukoliv hloubku výkopu a jakoukoliv míru zhutnění,</v>
      </c>
      <c r="BB98" s="210"/>
      <c r="BC98" s="210"/>
      <c r="BD98" s="210"/>
      <c r="BE98" s="210"/>
      <c r="BF98" s="210"/>
      <c r="BG98" s="210"/>
      <c r="BH98" s="210"/>
    </row>
    <row r="99" spans="1:60" outlineLevel="2" x14ac:dyDescent="0.25">
      <c r="A99" s="227"/>
      <c r="B99" s="228"/>
      <c r="C99" s="265" t="s">
        <v>761</v>
      </c>
      <c r="D99" s="232"/>
      <c r="E99" s="233">
        <v>54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149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20.399999999999999" outlineLevel="1" x14ac:dyDescent="0.25">
      <c r="A100" s="247">
        <v>22</v>
      </c>
      <c r="B100" s="248" t="s">
        <v>347</v>
      </c>
      <c r="C100" s="263" t="s">
        <v>348</v>
      </c>
      <c r="D100" s="249" t="s">
        <v>221</v>
      </c>
      <c r="E100" s="250">
        <v>172.16</v>
      </c>
      <c r="F100" s="251"/>
      <c r="G100" s="252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0</v>
      </c>
      <c r="O100" s="229">
        <f>ROUND(E100*N100,2)</f>
        <v>0</v>
      </c>
      <c r="P100" s="229">
        <v>0</v>
      </c>
      <c r="Q100" s="229">
        <f>ROUND(E100*P100,2)</f>
        <v>0</v>
      </c>
      <c r="R100" s="230"/>
      <c r="S100" s="230" t="s">
        <v>141</v>
      </c>
      <c r="T100" s="230" t="s">
        <v>142</v>
      </c>
      <c r="U100" s="230">
        <v>0</v>
      </c>
      <c r="V100" s="230">
        <f>ROUND(E100*U100,2)</f>
        <v>0</v>
      </c>
      <c r="W100" s="230"/>
      <c r="X100" s="230" t="s">
        <v>143</v>
      </c>
      <c r="Y100" s="230" t="s">
        <v>144</v>
      </c>
      <c r="Z100" s="210"/>
      <c r="AA100" s="210"/>
      <c r="AB100" s="210"/>
      <c r="AC100" s="210"/>
      <c r="AD100" s="210"/>
      <c r="AE100" s="210"/>
      <c r="AF100" s="210"/>
      <c r="AG100" s="210" t="s">
        <v>145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5">
      <c r="A101" s="227"/>
      <c r="B101" s="228"/>
      <c r="C101" s="264" t="s">
        <v>349</v>
      </c>
      <c r="D101" s="253"/>
      <c r="E101" s="253"/>
      <c r="F101" s="253"/>
      <c r="G101" s="253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147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5">
      <c r="A102" s="255">
        <v>23</v>
      </c>
      <c r="B102" s="256" t="s">
        <v>762</v>
      </c>
      <c r="C102" s="268" t="s">
        <v>763</v>
      </c>
      <c r="D102" s="257" t="s">
        <v>191</v>
      </c>
      <c r="E102" s="258">
        <v>30</v>
      </c>
      <c r="F102" s="259"/>
      <c r="G102" s="260">
        <f>ROUND(E102*F102,2)</f>
        <v>0</v>
      </c>
      <c r="H102" s="231"/>
      <c r="I102" s="230">
        <f>ROUND(E102*H102,2)</f>
        <v>0</v>
      </c>
      <c r="J102" s="231"/>
      <c r="K102" s="230">
        <f>ROUND(E102*J102,2)</f>
        <v>0</v>
      </c>
      <c r="L102" s="230">
        <v>21</v>
      </c>
      <c r="M102" s="230">
        <f>G102*(1+L102/100)</f>
        <v>0</v>
      </c>
      <c r="N102" s="229">
        <v>0</v>
      </c>
      <c r="O102" s="229">
        <f>ROUND(E102*N102,2)</f>
        <v>0</v>
      </c>
      <c r="P102" s="229">
        <v>0.04</v>
      </c>
      <c r="Q102" s="229">
        <f>ROUND(E102*P102,2)</f>
        <v>1.2</v>
      </c>
      <c r="R102" s="230"/>
      <c r="S102" s="230" t="s">
        <v>141</v>
      </c>
      <c r="T102" s="230" t="s">
        <v>142</v>
      </c>
      <c r="U102" s="230">
        <v>0.25</v>
      </c>
      <c r="V102" s="230">
        <f>ROUND(E102*U102,2)</f>
        <v>7.5</v>
      </c>
      <c r="W102" s="230"/>
      <c r="X102" s="230" t="s">
        <v>143</v>
      </c>
      <c r="Y102" s="230" t="s">
        <v>144</v>
      </c>
      <c r="Z102" s="210"/>
      <c r="AA102" s="210"/>
      <c r="AB102" s="210"/>
      <c r="AC102" s="210"/>
      <c r="AD102" s="210"/>
      <c r="AE102" s="210"/>
      <c r="AF102" s="210"/>
      <c r="AG102" s="210" t="s">
        <v>145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ht="20.399999999999999" outlineLevel="1" x14ac:dyDescent="0.25">
      <c r="A103" s="247">
        <v>24</v>
      </c>
      <c r="B103" s="248" t="s">
        <v>216</v>
      </c>
      <c r="C103" s="263" t="s">
        <v>217</v>
      </c>
      <c r="D103" s="249" t="s">
        <v>191</v>
      </c>
      <c r="E103" s="250">
        <v>13</v>
      </c>
      <c r="F103" s="251"/>
      <c r="G103" s="252">
        <f>ROUND(E103*F103,2)</f>
        <v>0</v>
      </c>
      <c r="H103" s="231"/>
      <c r="I103" s="230">
        <f>ROUND(E103*H103,2)</f>
        <v>0</v>
      </c>
      <c r="J103" s="231"/>
      <c r="K103" s="230">
        <f>ROUND(E103*J103,2)</f>
        <v>0</v>
      </c>
      <c r="L103" s="230">
        <v>21</v>
      </c>
      <c r="M103" s="230">
        <f>G103*(1+L103/100)</f>
        <v>0</v>
      </c>
      <c r="N103" s="229">
        <v>2.478E-2</v>
      </c>
      <c r="O103" s="229">
        <f>ROUND(E103*N103,2)</f>
        <v>0.32</v>
      </c>
      <c r="P103" s="229">
        <v>0</v>
      </c>
      <c r="Q103" s="229">
        <f>ROUND(E103*P103,2)</f>
        <v>0</v>
      </c>
      <c r="R103" s="230"/>
      <c r="S103" s="230" t="s">
        <v>141</v>
      </c>
      <c r="T103" s="230" t="s">
        <v>142</v>
      </c>
      <c r="U103" s="230">
        <v>0.54700000000000004</v>
      </c>
      <c r="V103" s="230">
        <f>ROUND(E103*U103,2)</f>
        <v>7.11</v>
      </c>
      <c r="W103" s="230"/>
      <c r="X103" s="230" t="s">
        <v>143</v>
      </c>
      <c r="Y103" s="230" t="s">
        <v>144</v>
      </c>
      <c r="Z103" s="210"/>
      <c r="AA103" s="210"/>
      <c r="AB103" s="210"/>
      <c r="AC103" s="210"/>
      <c r="AD103" s="210"/>
      <c r="AE103" s="210"/>
      <c r="AF103" s="210"/>
      <c r="AG103" s="210" t="s">
        <v>145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5">
      <c r="A104" s="227"/>
      <c r="B104" s="228"/>
      <c r="C104" s="265" t="s">
        <v>213</v>
      </c>
      <c r="D104" s="232"/>
      <c r="E104" s="233"/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149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5">
      <c r="A105" s="227"/>
      <c r="B105" s="228"/>
      <c r="C105" s="265" t="s">
        <v>764</v>
      </c>
      <c r="D105" s="232"/>
      <c r="E105" s="233">
        <v>13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149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30.6" outlineLevel="1" x14ac:dyDescent="0.25">
      <c r="A106" s="247">
        <v>25</v>
      </c>
      <c r="B106" s="248" t="s">
        <v>350</v>
      </c>
      <c r="C106" s="263" t="s">
        <v>351</v>
      </c>
      <c r="D106" s="249" t="s">
        <v>140</v>
      </c>
      <c r="E106" s="250">
        <v>0.9</v>
      </c>
      <c r="F106" s="251"/>
      <c r="G106" s="252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3.0000000000000001E-5</v>
      </c>
      <c r="O106" s="229">
        <f>ROUND(E106*N106,2)</f>
        <v>0</v>
      </c>
      <c r="P106" s="229">
        <v>0</v>
      </c>
      <c r="Q106" s="229">
        <f>ROUND(E106*P106,2)</f>
        <v>0</v>
      </c>
      <c r="R106" s="230"/>
      <c r="S106" s="230" t="s">
        <v>141</v>
      </c>
      <c r="T106" s="230" t="s">
        <v>142</v>
      </c>
      <c r="U106" s="230">
        <v>0.25752000000000003</v>
      </c>
      <c r="V106" s="230">
        <f>ROUND(E106*U106,2)</f>
        <v>0.23</v>
      </c>
      <c r="W106" s="230"/>
      <c r="X106" s="230" t="s">
        <v>352</v>
      </c>
      <c r="Y106" s="230" t="s">
        <v>144</v>
      </c>
      <c r="Z106" s="210"/>
      <c r="AA106" s="210"/>
      <c r="AB106" s="210"/>
      <c r="AC106" s="210"/>
      <c r="AD106" s="210"/>
      <c r="AE106" s="210"/>
      <c r="AF106" s="210"/>
      <c r="AG106" s="210" t="s">
        <v>353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21" outlineLevel="2" x14ac:dyDescent="0.25">
      <c r="A107" s="227"/>
      <c r="B107" s="228"/>
      <c r="C107" s="264" t="s">
        <v>354</v>
      </c>
      <c r="D107" s="253"/>
      <c r="E107" s="253"/>
      <c r="F107" s="253"/>
      <c r="G107" s="253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147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54" t="str">
        <f>C107</f>
        <v>vč. urovnání ornice, naložení na skládce, vodorovným přemístěním ornice na místo rozprostření, založení trávníku osetím a dodávky travního semene.</v>
      </c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5">
      <c r="A108" s="227"/>
      <c r="B108" s="228"/>
      <c r="C108" s="270" t="s">
        <v>355</v>
      </c>
      <c r="D108" s="261"/>
      <c r="E108" s="261"/>
      <c r="F108" s="261"/>
      <c r="G108" s="261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147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5">
      <c r="A109" s="227"/>
      <c r="B109" s="228"/>
      <c r="C109" s="265" t="s">
        <v>765</v>
      </c>
      <c r="D109" s="232"/>
      <c r="E109" s="233"/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149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5">
      <c r="A110" s="227"/>
      <c r="B110" s="228"/>
      <c r="C110" s="265" t="s">
        <v>766</v>
      </c>
      <c r="D110" s="232"/>
      <c r="E110" s="233">
        <v>0.9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149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5">
      <c r="A111" s="247">
        <v>26</v>
      </c>
      <c r="B111" s="248" t="s">
        <v>359</v>
      </c>
      <c r="C111" s="263" t="s">
        <v>360</v>
      </c>
      <c r="D111" s="249" t="s">
        <v>221</v>
      </c>
      <c r="E111" s="250">
        <v>231.64570000000001</v>
      </c>
      <c r="F111" s="251"/>
      <c r="G111" s="252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1.67</v>
      </c>
      <c r="O111" s="229">
        <f>ROUND(E111*N111,2)</f>
        <v>386.85</v>
      </c>
      <c r="P111" s="229">
        <v>0</v>
      </c>
      <c r="Q111" s="229">
        <f>ROUND(E111*P111,2)</f>
        <v>0</v>
      </c>
      <c r="R111" s="230"/>
      <c r="S111" s="230" t="s">
        <v>361</v>
      </c>
      <c r="T111" s="230" t="s">
        <v>142</v>
      </c>
      <c r="U111" s="230">
        <v>0</v>
      </c>
      <c r="V111" s="230">
        <f>ROUND(E111*U111,2)</f>
        <v>0</v>
      </c>
      <c r="W111" s="230"/>
      <c r="X111" s="230" t="s">
        <v>362</v>
      </c>
      <c r="Y111" s="230" t="s">
        <v>144</v>
      </c>
      <c r="Z111" s="210"/>
      <c r="AA111" s="210"/>
      <c r="AB111" s="210"/>
      <c r="AC111" s="210"/>
      <c r="AD111" s="210"/>
      <c r="AE111" s="210"/>
      <c r="AF111" s="210"/>
      <c r="AG111" s="210" t="s">
        <v>363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5">
      <c r="A112" s="227"/>
      <c r="B112" s="228"/>
      <c r="C112" s="265" t="s">
        <v>767</v>
      </c>
      <c r="D112" s="232"/>
      <c r="E112" s="233">
        <v>231.65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149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x14ac:dyDescent="0.25">
      <c r="A113" s="240" t="s">
        <v>136</v>
      </c>
      <c r="B113" s="241" t="s">
        <v>79</v>
      </c>
      <c r="C113" s="262" t="s">
        <v>80</v>
      </c>
      <c r="D113" s="242"/>
      <c r="E113" s="243"/>
      <c r="F113" s="244"/>
      <c r="G113" s="245">
        <f>SUMIF(AG114:AG126,"&lt;&gt;NOR",G114:G126)</f>
        <v>0</v>
      </c>
      <c r="H113" s="239"/>
      <c r="I113" s="239">
        <f>SUM(I114:I126)</f>
        <v>0</v>
      </c>
      <c r="J113" s="239"/>
      <c r="K113" s="239">
        <f>SUM(K114:K126)</f>
        <v>0</v>
      </c>
      <c r="L113" s="239"/>
      <c r="M113" s="239">
        <f>SUM(M114:M126)</f>
        <v>0</v>
      </c>
      <c r="N113" s="238"/>
      <c r="O113" s="238">
        <f>SUM(O114:O126)</f>
        <v>27.1</v>
      </c>
      <c r="P113" s="238"/>
      <c r="Q113" s="238">
        <f>SUM(Q114:Q126)</f>
        <v>0</v>
      </c>
      <c r="R113" s="239"/>
      <c r="S113" s="239"/>
      <c r="T113" s="239"/>
      <c r="U113" s="239"/>
      <c r="V113" s="239">
        <f>SUM(V114:V126)</f>
        <v>28.189999999999998</v>
      </c>
      <c r="W113" s="239"/>
      <c r="X113" s="239"/>
      <c r="Y113" s="239"/>
      <c r="AG113" t="s">
        <v>137</v>
      </c>
    </row>
    <row r="114" spans="1:60" ht="20.399999999999999" outlineLevel="1" x14ac:dyDescent="0.25">
      <c r="A114" s="247">
        <v>27</v>
      </c>
      <c r="B114" s="248" t="s">
        <v>366</v>
      </c>
      <c r="C114" s="263" t="s">
        <v>367</v>
      </c>
      <c r="D114" s="249" t="s">
        <v>221</v>
      </c>
      <c r="E114" s="250">
        <v>13.5</v>
      </c>
      <c r="F114" s="251"/>
      <c r="G114" s="252">
        <f>ROUND(E114*F114,2)</f>
        <v>0</v>
      </c>
      <c r="H114" s="231"/>
      <c r="I114" s="230">
        <f>ROUND(E114*H114,2)</f>
        <v>0</v>
      </c>
      <c r="J114" s="231"/>
      <c r="K114" s="230">
        <f>ROUND(E114*J114,2)</f>
        <v>0</v>
      </c>
      <c r="L114" s="230">
        <v>21</v>
      </c>
      <c r="M114" s="230">
        <f>G114*(1+L114/100)</f>
        <v>0</v>
      </c>
      <c r="N114" s="229">
        <v>1.8907700000000001</v>
      </c>
      <c r="O114" s="229">
        <f>ROUND(E114*N114,2)</f>
        <v>25.53</v>
      </c>
      <c r="P114" s="229">
        <v>0</v>
      </c>
      <c r="Q114" s="229">
        <f>ROUND(E114*P114,2)</f>
        <v>0</v>
      </c>
      <c r="R114" s="230"/>
      <c r="S114" s="230" t="s">
        <v>141</v>
      </c>
      <c r="T114" s="230" t="s">
        <v>142</v>
      </c>
      <c r="U114" s="230">
        <v>1.6950000000000001</v>
      </c>
      <c r="V114" s="230">
        <f>ROUND(E114*U114,2)</f>
        <v>22.88</v>
      </c>
      <c r="W114" s="230"/>
      <c r="X114" s="230" t="s">
        <v>143</v>
      </c>
      <c r="Y114" s="230" t="s">
        <v>144</v>
      </c>
      <c r="Z114" s="210"/>
      <c r="AA114" s="210"/>
      <c r="AB114" s="210"/>
      <c r="AC114" s="210"/>
      <c r="AD114" s="210"/>
      <c r="AE114" s="210"/>
      <c r="AF114" s="210"/>
      <c r="AG114" s="210" t="s">
        <v>145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5">
      <c r="A115" s="227"/>
      <c r="B115" s="228"/>
      <c r="C115" s="264" t="s">
        <v>368</v>
      </c>
      <c r="D115" s="253"/>
      <c r="E115" s="253"/>
      <c r="F115" s="253"/>
      <c r="G115" s="253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147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25">
      <c r="A116" s="227"/>
      <c r="B116" s="228"/>
      <c r="C116" s="265" t="s">
        <v>768</v>
      </c>
      <c r="D116" s="232"/>
      <c r="E116" s="233">
        <v>13.5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149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0.399999999999999" outlineLevel="1" x14ac:dyDescent="0.25">
      <c r="A117" s="247">
        <v>28</v>
      </c>
      <c r="B117" s="248" t="s">
        <v>769</v>
      </c>
      <c r="C117" s="263" t="s">
        <v>770</v>
      </c>
      <c r="D117" s="249" t="s">
        <v>221</v>
      </c>
      <c r="E117" s="250">
        <v>0.61750000000000005</v>
      </c>
      <c r="F117" s="251"/>
      <c r="G117" s="252">
        <f>ROUND(E117*F117,2)</f>
        <v>0</v>
      </c>
      <c r="H117" s="231"/>
      <c r="I117" s="230">
        <f>ROUND(E117*H117,2)</f>
        <v>0</v>
      </c>
      <c r="J117" s="231"/>
      <c r="K117" s="230">
        <f>ROUND(E117*J117,2)</f>
        <v>0</v>
      </c>
      <c r="L117" s="230">
        <v>21</v>
      </c>
      <c r="M117" s="230">
        <f>G117*(1+L117/100)</f>
        <v>0</v>
      </c>
      <c r="N117" s="229">
        <v>2.5</v>
      </c>
      <c r="O117" s="229">
        <f>ROUND(E117*N117,2)</f>
        <v>1.54</v>
      </c>
      <c r="P117" s="229">
        <v>0</v>
      </c>
      <c r="Q117" s="229">
        <f>ROUND(E117*P117,2)</f>
        <v>0</v>
      </c>
      <c r="R117" s="230"/>
      <c r="S117" s="230" t="s">
        <v>141</v>
      </c>
      <c r="T117" s="230" t="s">
        <v>142</v>
      </c>
      <c r="U117" s="230">
        <v>1.1919999999999999</v>
      </c>
      <c r="V117" s="230">
        <f>ROUND(E117*U117,2)</f>
        <v>0.74</v>
      </c>
      <c r="W117" s="230"/>
      <c r="X117" s="230" t="s">
        <v>143</v>
      </c>
      <c r="Y117" s="230" t="s">
        <v>144</v>
      </c>
      <c r="Z117" s="210"/>
      <c r="AA117" s="210"/>
      <c r="AB117" s="210"/>
      <c r="AC117" s="210"/>
      <c r="AD117" s="210"/>
      <c r="AE117" s="210"/>
      <c r="AF117" s="210"/>
      <c r="AG117" s="210" t="s">
        <v>145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25">
      <c r="A118" s="227"/>
      <c r="B118" s="228"/>
      <c r="C118" s="264" t="s">
        <v>383</v>
      </c>
      <c r="D118" s="253"/>
      <c r="E118" s="253"/>
      <c r="F118" s="253"/>
      <c r="G118" s="253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147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5">
      <c r="A119" s="227"/>
      <c r="B119" s="228"/>
      <c r="C119" s="265" t="s">
        <v>771</v>
      </c>
      <c r="D119" s="232"/>
      <c r="E119" s="233">
        <v>0.35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149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5">
      <c r="A120" s="227"/>
      <c r="B120" s="228"/>
      <c r="C120" s="265" t="s">
        <v>772</v>
      </c>
      <c r="D120" s="232"/>
      <c r="E120" s="233">
        <v>0.2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149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5">
      <c r="A121" s="227"/>
      <c r="B121" s="228"/>
      <c r="C121" s="265" t="s">
        <v>773</v>
      </c>
      <c r="D121" s="232"/>
      <c r="E121" s="233">
        <v>7.0000000000000007E-2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149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20.399999999999999" outlineLevel="1" x14ac:dyDescent="0.25">
      <c r="A122" s="247">
        <v>29</v>
      </c>
      <c r="B122" s="248" t="s">
        <v>774</v>
      </c>
      <c r="C122" s="263" t="s">
        <v>775</v>
      </c>
      <c r="D122" s="249" t="s">
        <v>140</v>
      </c>
      <c r="E122" s="250">
        <v>5.5419999999999998</v>
      </c>
      <c r="F122" s="251"/>
      <c r="G122" s="252">
        <f>ROUND(E122*F122,2)</f>
        <v>0</v>
      </c>
      <c r="H122" s="231"/>
      <c r="I122" s="230">
        <f>ROUND(E122*H122,2)</f>
        <v>0</v>
      </c>
      <c r="J122" s="231"/>
      <c r="K122" s="230">
        <f>ROUND(E122*J122,2)</f>
        <v>0</v>
      </c>
      <c r="L122" s="230">
        <v>21</v>
      </c>
      <c r="M122" s="230">
        <f>G122*(1+L122/100)</f>
        <v>0</v>
      </c>
      <c r="N122" s="229">
        <v>4.7999999999999996E-3</v>
      </c>
      <c r="O122" s="229">
        <f>ROUND(E122*N122,2)</f>
        <v>0.03</v>
      </c>
      <c r="P122" s="229">
        <v>0</v>
      </c>
      <c r="Q122" s="229">
        <f>ROUND(E122*P122,2)</f>
        <v>0</v>
      </c>
      <c r="R122" s="230"/>
      <c r="S122" s="230" t="s">
        <v>141</v>
      </c>
      <c r="T122" s="230" t="s">
        <v>142</v>
      </c>
      <c r="U122" s="230">
        <v>0.82499999999999996</v>
      </c>
      <c r="V122" s="230">
        <f>ROUND(E122*U122,2)</f>
        <v>4.57</v>
      </c>
      <c r="W122" s="230"/>
      <c r="X122" s="230" t="s">
        <v>143</v>
      </c>
      <c r="Y122" s="230" t="s">
        <v>144</v>
      </c>
      <c r="Z122" s="210"/>
      <c r="AA122" s="210"/>
      <c r="AB122" s="210"/>
      <c r="AC122" s="210"/>
      <c r="AD122" s="210"/>
      <c r="AE122" s="210"/>
      <c r="AF122" s="210"/>
      <c r="AG122" s="210" t="s">
        <v>145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5">
      <c r="A123" s="227"/>
      <c r="B123" s="228"/>
      <c r="C123" s="264" t="s">
        <v>368</v>
      </c>
      <c r="D123" s="253"/>
      <c r="E123" s="253"/>
      <c r="F123" s="253"/>
      <c r="G123" s="253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147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5">
      <c r="A124" s="227"/>
      <c r="B124" s="228"/>
      <c r="C124" s="265" t="s">
        <v>776</v>
      </c>
      <c r="D124" s="232"/>
      <c r="E124" s="233">
        <v>2.63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149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5">
      <c r="A125" s="227"/>
      <c r="B125" s="228"/>
      <c r="C125" s="265" t="s">
        <v>777</v>
      </c>
      <c r="D125" s="232"/>
      <c r="E125" s="233">
        <v>1.92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149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5">
      <c r="A126" s="227"/>
      <c r="B126" s="228"/>
      <c r="C126" s="265" t="s">
        <v>778</v>
      </c>
      <c r="D126" s="232"/>
      <c r="E126" s="233">
        <v>0.99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149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x14ac:dyDescent="0.25">
      <c r="A127" s="240" t="s">
        <v>136</v>
      </c>
      <c r="B127" s="241" t="s">
        <v>85</v>
      </c>
      <c r="C127" s="262" t="s">
        <v>86</v>
      </c>
      <c r="D127" s="242"/>
      <c r="E127" s="243"/>
      <c r="F127" s="244"/>
      <c r="G127" s="245">
        <f>SUMIF(AG128:AG205,"&lt;&gt;NOR",G128:G205)</f>
        <v>0</v>
      </c>
      <c r="H127" s="239"/>
      <c r="I127" s="239">
        <f>SUM(I128:I205)</f>
        <v>0</v>
      </c>
      <c r="J127" s="239"/>
      <c r="K127" s="239">
        <f>SUM(K128:K205)</f>
        <v>0</v>
      </c>
      <c r="L127" s="239"/>
      <c r="M127" s="239">
        <f>SUM(M128:M205)</f>
        <v>0</v>
      </c>
      <c r="N127" s="238"/>
      <c r="O127" s="238">
        <f>SUM(O128:O205)</f>
        <v>3.3899999999999983</v>
      </c>
      <c r="P127" s="238"/>
      <c r="Q127" s="238">
        <f>SUM(Q128:Q205)</f>
        <v>0</v>
      </c>
      <c r="R127" s="239"/>
      <c r="S127" s="239"/>
      <c r="T127" s="239"/>
      <c r="U127" s="239"/>
      <c r="V127" s="239">
        <f>SUM(V128:V205)</f>
        <v>149.97999999999996</v>
      </c>
      <c r="W127" s="239"/>
      <c r="X127" s="239"/>
      <c r="Y127" s="239"/>
      <c r="AG127" t="s">
        <v>137</v>
      </c>
    </row>
    <row r="128" spans="1:60" ht="30.6" outlineLevel="1" x14ac:dyDescent="0.25">
      <c r="A128" s="247">
        <v>30</v>
      </c>
      <c r="B128" s="248" t="s">
        <v>779</v>
      </c>
      <c r="C128" s="263" t="s">
        <v>780</v>
      </c>
      <c r="D128" s="249" t="s">
        <v>376</v>
      </c>
      <c r="E128" s="250">
        <v>4</v>
      </c>
      <c r="F128" s="251"/>
      <c r="G128" s="252">
        <f>ROUND(E128*F128,2)</f>
        <v>0</v>
      </c>
      <c r="H128" s="231"/>
      <c r="I128" s="230">
        <f>ROUND(E128*H128,2)</f>
        <v>0</v>
      </c>
      <c r="J128" s="231"/>
      <c r="K128" s="230">
        <f>ROUND(E128*J128,2)</f>
        <v>0</v>
      </c>
      <c r="L128" s="230">
        <v>21</v>
      </c>
      <c r="M128" s="230">
        <f>G128*(1+L128/100)</f>
        <v>0</v>
      </c>
      <c r="N128" s="229">
        <v>2.2000000000000001E-4</v>
      </c>
      <c r="O128" s="229">
        <f>ROUND(E128*N128,2)</f>
        <v>0</v>
      </c>
      <c r="P128" s="229">
        <v>0</v>
      </c>
      <c r="Q128" s="229">
        <f>ROUND(E128*P128,2)</f>
        <v>0</v>
      </c>
      <c r="R128" s="230"/>
      <c r="S128" s="230" t="s">
        <v>141</v>
      </c>
      <c r="T128" s="230" t="s">
        <v>142</v>
      </c>
      <c r="U128" s="230">
        <v>1.2210000000000001</v>
      </c>
      <c r="V128" s="230">
        <f>ROUND(E128*U128,2)</f>
        <v>4.88</v>
      </c>
      <c r="W128" s="230"/>
      <c r="X128" s="230" t="s">
        <v>143</v>
      </c>
      <c r="Y128" s="230" t="s">
        <v>144</v>
      </c>
      <c r="Z128" s="210"/>
      <c r="AA128" s="210"/>
      <c r="AB128" s="210"/>
      <c r="AC128" s="210"/>
      <c r="AD128" s="210"/>
      <c r="AE128" s="210"/>
      <c r="AF128" s="210"/>
      <c r="AG128" s="210" t="s">
        <v>145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25">
      <c r="A129" s="227"/>
      <c r="B129" s="228"/>
      <c r="C129" s="265" t="s">
        <v>781</v>
      </c>
      <c r="D129" s="232"/>
      <c r="E129" s="233">
        <v>4</v>
      </c>
      <c r="F129" s="230"/>
      <c r="G129" s="230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30"/>
      <c r="Z129" s="210"/>
      <c r="AA129" s="210"/>
      <c r="AB129" s="210"/>
      <c r="AC129" s="210"/>
      <c r="AD129" s="210"/>
      <c r="AE129" s="210"/>
      <c r="AF129" s="210"/>
      <c r="AG129" s="210" t="s">
        <v>149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ht="30.6" outlineLevel="1" x14ac:dyDescent="0.25">
      <c r="A130" s="247">
        <v>31</v>
      </c>
      <c r="B130" s="248" t="s">
        <v>782</v>
      </c>
      <c r="C130" s="263" t="s">
        <v>783</v>
      </c>
      <c r="D130" s="249" t="s">
        <v>376</v>
      </c>
      <c r="E130" s="250">
        <v>4</v>
      </c>
      <c r="F130" s="251"/>
      <c r="G130" s="252">
        <f>ROUND(E130*F130,2)</f>
        <v>0</v>
      </c>
      <c r="H130" s="231"/>
      <c r="I130" s="230">
        <f>ROUND(E130*H130,2)</f>
        <v>0</v>
      </c>
      <c r="J130" s="231"/>
      <c r="K130" s="230">
        <f>ROUND(E130*J130,2)</f>
        <v>0</v>
      </c>
      <c r="L130" s="230">
        <v>21</v>
      </c>
      <c r="M130" s="230">
        <f>G130*(1+L130/100)</f>
        <v>0</v>
      </c>
      <c r="N130" s="229">
        <v>2.2000000000000001E-4</v>
      </c>
      <c r="O130" s="229">
        <f>ROUND(E130*N130,2)</f>
        <v>0</v>
      </c>
      <c r="P130" s="229">
        <v>0</v>
      </c>
      <c r="Q130" s="229">
        <f>ROUND(E130*P130,2)</f>
        <v>0</v>
      </c>
      <c r="R130" s="230"/>
      <c r="S130" s="230" t="s">
        <v>141</v>
      </c>
      <c r="T130" s="230" t="s">
        <v>142</v>
      </c>
      <c r="U130" s="230">
        <v>0.75900000000000001</v>
      </c>
      <c r="V130" s="230">
        <f>ROUND(E130*U130,2)</f>
        <v>3.04</v>
      </c>
      <c r="W130" s="230"/>
      <c r="X130" s="230" t="s">
        <v>143</v>
      </c>
      <c r="Y130" s="230" t="s">
        <v>144</v>
      </c>
      <c r="Z130" s="210"/>
      <c r="AA130" s="210"/>
      <c r="AB130" s="210"/>
      <c r="AC130" s="210"/>
      <c r="AD130" s="210"/>
      <c r="AE130" s="210"/>
      <c r="AF130" s="210"/>
      <c r="AG130" s="210" t="s">
        <v>145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5">
      <c r="A131" s="227"/>
      <c r="B131" s="228"/>
      <c r="C131" s="265" t="s">
        <v>784</v>
      </c>
      <c r="D131" s="232"/>
      <c r="E131" s="233">
        <v>4</v>
      </c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149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ht="30.6" outlineLevel="1" x14ac:dyDescent="0.25">
      <c r="A132" s="247">
        <v>32</v>
      </c>
      <c r="B132" s="248" t="s">
        <v>785</v>
      </c>
      <c r="C132" s="263" t="s">
        <v>786</v>
      </c>
      <c r="D132" s="249" t="s">
        <v>376</v>
      </c>
      <c r="E132" s="250">
        <v>21</v>
      </c>
      <c r="F132" s="251"/>
      <c r="G132" s="252">
        <f>ROUND(E132*F132,2)</f>
        <v>0</v>
      </c>
      <c r="H132" s="231"/>
      <c r="I132" s="230">
        <f>ROUND(E132*H132,2)</f>
        <v>0</v>
      </c>
      <c r="J132" s="231"/>
      <c r="K132" s="230">
        <f>ROUND(E132*J132,2)</f>
        <v>0</v>
      </c>
      <c r="L132" s="230">
        <v>21</v>
      </c>
      <c r="M132" s="230">
        <f>G132*(1+L132/100)</f>
        <v>0</v>
      </c>
      <c r="N132" s="229">
        <v>4.0999999999999999E-4</v>
      </c>
      <c r="O132" s="229">
        <f>ROUND(E132*N132,2)</f>
        <v>0.01</v>
      </c>
      <c r="P132" s="229">
        <v>0</v>
      </c>
      <c r="Q132" s="229">
        <f>ROUND(E132*P132,2)</f>
        <v>0</v>
      </c>
      <c r="R132" s="230"/>
      <c r="S132" s="230" t="s">
        <v>141</v>
      </c>
      <c r="T132" s="230" t="s">
        <v>142</v>
      </c>
      <c r="U132" s="230">
        <v>0.85599999999999998</v>
      </c>
      <c r="V132" s="230">
        <f>ROUND(E132*U132,2)</f>
        <v>17.98</v>
      </c>
      <c r="W132" s="230"/>
      <c r="X132" s="230" t="s">
        <v>143</v>
      </c>
      <c r="Y132" s="230" t="s">
        <v>144</v>
      </c>
      <c r="Z132" s="210"/>
      <c r="AA132" s="210"/>
      <c r="AB132" s="210"/>
      <c r="AC132" s="210"/>
      <c r="AD132" s="210"/>
      <c r="AE132" s="210"/>
      <c r="AF132" s="210"/>
      <c r="AG132" s="210" t="s">
        <v>145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5">
      <c r="A133" s="227"/>
      <c r="B133" s="228"/>
      <c r="C133" s="265" t="s">
        <v>787</v>
      </c>
      <c r="D133" s="232"/>
      <c r="E133" s="233">
        <v>10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149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5">
      <c r="A134" s="227"/>
      <c r="B134" s="228"/>
      <c r="C134" s="265" t="s">
        <v>788</v>
      </c>
      <c r="D134" s="232"/>
      <c r="E134" s="233">
        <v>2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149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5">
      <c r="A135" s="227"/>
      <c r="B135" s="228"/>
      <c r="C135" s="265" t="s">
        <v>789</v>
      </c>
      <c r="D135" s="232"/>
      <c r="E135" s="233">
        <v>1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149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5">
      <c r="A136" s="227"/>
      <c r="B136" s="228"/>
      <c r="C136" s="265" t="s">
        <v>790</v>
      </c>
      <c r="D136" s="232"/>
      <c r="E136" s="233"/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149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25">
      <c r="A137" s="227"/>
      <c r="B137" s="228"/>
      <c r="C137" s="265" t="s">
        <v>791</v>
      </c>
      <c r="D137" s="232"/>
      <c r="E137" s="233">
        <v>8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149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30.6" outlineLevel="1" x14ac:dyDescent="0.25">
      <c r="A138" s="247">
        <v>33</v>
      </c>
      <c r="B138" s="248" t="s">
        <v>792</v>
      </c>
      <c r="C138" s="263" t="s">
        <v>793</v>
      </c>
      <c r="D138" s="249" t="s">
        <v>376</v>
      </c>
      <c r="E138" s="250">
        <v>7</v>
      </c>
      <c r="F138" s="251"/>
      <c r="G138" s="252">
        <f>ROUND(E138*F138,2)</f>
        <v>0</v>
      </c>
      <c r="H138" s="231"/>
      <c r="I138" s="230">
        <f>ROUND(E138*H138,2)</f>
        <v>0</v>
      </c>
      <c r="J138" s="231"/>
      <c r="K138" s="230">
        <f>ROUND(E138*J138,2)</f>
        <v>0</v>
      </c>
      <c r="L138" s="230">
        <v>21</v>
      </c>
      <c r="M138" s="230">
        <f>G138*(1+L138/100)</f>
        <v>0</v>
      </c>
      <c r="N138" s="229">
        <v>6.2E-4</v>
      </c>
      <c r="O138" s="229">
        <f>ROUND(E138*N138,2)</f>
        <v>0</v>
      </c>
      <c r="P138" s="229">
        <v>0</v>
      </c>
      <c r="Q138" s="229">
        <f>ROUND(E138*P138,2)</f>
        <v>0</v>
      </c>
      <c r="R138" s="230"/>
      <c r="S138" s="230" t="s">
        <v>141</v>
      </c>
      <c r="T138" s="230" t="s">
        <v>142</v>
      </c>
      <c r="U138" s="230">
        <v>1.24</v>
      </c>
      <c r="V138" s="230">
        <f>ROUND(E138*U138,2)</f>
        <v>8.68</v>
      </c>
      <c r="W138" s="230"/>
      <c r="X138" s="230" t="s">
        <v>143</v>
      </c>
      <c r="Y138" s="230" t="s">
        <v>144</v>
      </c>
      <c r="Z138" s="210"/>
      <c r="AA138" s="210"/>
      <c r="AB138" s="210"/>
      <c r="AC138" s="210"/>
      <c r="AD138" s="210"/>
      <c r="AE138" s="210"/>
      <c r="AF138" s="210"/>
      <c r="AG138" s="210" t="s">
        <v>145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25">
      <c r="A139" s="227"/>
      <c r="B139" s="228"/>
      <c r="C139" s="265" t="s">
        <v>794</v>
      </c>
      <c r="D139" s="232"/>
      <c r="E139" s="233">
        <v>2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149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5">
      <c r="A140" s="227"/>
      <c r="B140" s="228"/>
      <c r="C140" s="265" t="s">
        <v>795</v>
      </c>
      <c r="D140" s="232"/>
      <c r="E140" s="233">
        <v>1</v>
      </c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149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5">
      <c r="A141" s="227"/>
      <c r="B141" s="228"/>
      <c r="C141" s="265" t="s">
        <v>796</v>
      </c>
      <c r="D141" s="232"/>
      <c r="E141" s="233"/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149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5">
      <c r="A142" s="227"/>
      <c r="B142" s="228"/>
      <c r="C142" s="265" t="s">
        <v>797</v>
      </c>
      <c r="D142" s="232"/>
      <c r="E142" s="233">
        <v>4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149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ht="20.399999999999999" outlineLevel="1" x14ac:dyDescent="0.25">
      <c r="A143" s="247">
        <v>34</v>
      </c>
      <c r="B143" s="248" t="s">
        <v>798</v>
      </c>
      <c r="C143" s="263" t="s">
        <v>799</v>
      </c>
      <c r="D143" s="249" t="s">
        <v>191</v>
      </c>
      <c r="E143" s="250">
        <v>150</v>
      </c>
      <c r="F143" s="251"/>
      <c r="G143" s="252">
        <f>ROUND(E143*F143,2)</f>
        <v>0</v>
      </c>
      <c r="H143" s="231"/>
      <c r="I143" s="230">
        <f>ROUND(E143*H143,2)</f>
        <v>0</v>
      </c>
      <c r="J143" s="231"/>
      <c r="K143" s="230">
        <f>ROUND(E143*J143,2)</f>
        <v>0</v>
      </c>
      <c r="L143" s="230">
        <v>21</v>
      </c>
      <c r="M143" s="230">
        <f>G143*(1+L143/100)</f>
        <v>0</v>
      </c>
      <c r="N143" s="229">
        <v>0</v>
      </c>
      <c r="O143" s="229">
        <f>ROUND(E143*N143,2)</f>
        <v>0</v>
      </c>
      <c r="P143" s="229">
        <v>0</v>
      </c>
      <c r="Q143" s="229">
        <f>ROUND(E143*P143,2)</f>
        <v>0</v>
      </c>
      <c r="R143" s="230"/>
      <c r="S143" s="230" t="s">
        <v>141</v>
      </c>
      <c r="T143" s="230" t="s">
        <v>142</v>
      </c>
      <c r="U143" s="230">
        <v>0.17199999999999999</v>
      </c>
      <c r="V143" s="230">
        <f>ROUND(E143*U143,2)</f>
        <v>25.8</v>
      </c>
      <c r="W143" s="230"/>
      <c r="X143" s="230" t="s">
        <v>143</v>
      </c>
      <c r="Y143" s="230" t="s">
        <v>144</v>
      </c>
      <c r="Z143" s="210"/>
      <c r="AA143" s="210"/>
      <c r="AB143" s="210"/>
      <c r="AC143" s="210"/>
      <c r="AD143" s="210"/>
      <c r="AE143" s="210"/>
      <c r="AF143" s="210"/>
      <c r="AG143" s="210" t="s">
        <v>145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5">
      <c r="A144" s="227"/>
      <c r="B144" s="228"/>
      <c r="C144" s="264" t="s">
        <v>368</v>
      </c>
      <c r="D144" s="253"/>
      <c r="E144" s="253"/>
      <c r="F144" s="253"/>
      <c r="G144" s="253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147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ht="20.399999999999999" outlineLevel="1" x14ac:dyDescent="0.25">
      <c r="A145" s="247">
        <v>35</v>
      </c>
      <c r="B145" s="248" t="s">
        <v>800</v>
      </c>
      <c r="C145" s="263" t="s">
        <v>801</v>
      </c>
      <c r="D145" s="249" t="s">
        <v>376</v>
      </c>
      <c r="E145" s="250">
        <v>51</v>
      </c>
      <c r="F145" s="251"/>
      <c r="G145" s="252">
        <f>ROUND(E145*F145,2)</f>
        <v>0</v>
      </c>
      <c r="H145" s="231"/>
      <c r="I145" s="230">
        <f>ROUND(E145*H145,2)</f>
        <v>0</v>
      </c>
      <c r="J145" s="231"/>
      <c r="K145" s="230">
        <f>ROUND(E145*J145,2)</f>
        <v>0</v>
      </c>
      <c r="L145" s="230">
        <v>21</v>
      </c>
      <c r="M145" s="230">
        <f>G145*(1+L145/100)</f>
        <v>0</v>
      </c>
      <c r="N145" s="229">
        <v>0</v>
      </c>
      <c r="O145" s="229">
        <f>ROUND(E145*N145,2)</f>
        <v>0</v>
      </c>
      <c r="P145" s="229">
        <v>0</v>
      </c>
      <c r="Q145" s="229">
        <f>ROUND(E145*P145,2)</f>
        <v>0</v>
      </c>
      <c r="R145" s="230"/>
      <c r="S145" s="230" t="s">
        <v>141</v>
      </c>
      <c r="T145" s="230" t="s">
        <v>142</v>
      </c>
      <c r="U145" s="230">
        <v>0.32328000000000001</v>
      </c>
      <c r="V145" s="230">
        <f>ROUND(E145*U145,2)</f>
        <v>16.489999999999998</v>
      </c>
      <c r="W145" s="230"/>
      <c r="X145" s="230" t="s">
        <v>143</v>
      </c>
      <c r="Y145" s="230" t="s">
        <v>144</v>
      </c>
      <c r="Z145" s="210"/>
      <c r="AA145" s="210"/>
      <c r="AB145" s="210"/>
      <c r="AC145" s="210"/>
      <c r="AD145" s="210"/>
      <c r="AE145" s="210"/>
      <c r="AF145" s="210"/>
      <c r="AG145" s="210" t="s">
        <v>145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5">
      <c r="A146" s="227"/>
      <c r="B146" s="228"/>
      <c r="C146" s="264" t="s">
        <v>368</v>
      </c>
      <c r="D146" s="253"/>
      <c r="E146" s="253"/>
      <c r="F146" s="253"/>
      <c r="G146" s="253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147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5">
      <c r="A147" s="227"/>
      <c r="B147" s="228"/>
      <c r="C147" s="265" t="s">
        <v>802</v>
      </c>
      <c r="D147" s="232"/>
      <c r="E147" s="233">
        <v>25</v>
      </c>
      <c r="F147" s="230"/>
      <c r="G147" s="230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30"/>
      <c r="Z147" s="210"/>
      <c r="AA147" s="210"/>
      <c r="AB147" s="210"/>
      <c r="AC147" s="210"/>
      <c r="AD147" s="210"/>
      <c r="AE147" s="210"/>
      <c r="AF147" s="210"/>
      <c r="AG147" s="210" t="s">
        <v>149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5">
      <c r="A148" s="227"/>
      <c r="B148" s="228"/>
      <c r="C148" s="265" t="s">
        <v>803</v>
      </c>
      <c r="D148" s="232"/>
      <c r="E148" s="233">
        <v>10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149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5">
      <c r="A149" s="227"/>
      <c r="B149" s="228"/>
      <c r="C149" s="265" t="s">
        <v>804</v>
      </c>
      <c r="D149" s="232"/>
      <c r="E149" s="233">
        <v>8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149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5">
      <c r="A150" s="227"/>
      <c r="B150" s="228"/>
      <c r="C150" s="265" t="s">
        <v>805</v>
      </c>
      <c r="D150" s="232"/>
      <c r="E150" s="233"/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149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5">
      <c r="A151" s="227"/>
      <c r="B151" s="228"/>
      <c r="C151" s="265" t="s">
        <v>806</v>
      </c>
      <c r="D151" s="232"/>
      <c r="E151" s="233">
        <v>8</v>
      </c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149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30.6" outlineLevel="1" x14ac:dyDescent="0.25">
      <c r="A152" s="255">
        <v>36</v>
      </c>
      <c r="B152" s="256" t="s">
        <v>807</v>
      </c>
      <c r="C152" s="268" t="s">
        <v>808</v>
      </c>
      <c r="D152" s="257" t="s">
        <v>376</v>
      </c>
      <c r="E152" s="258">
        <v>4</v>
      </c>
      <c r="F152" s="259"/>
      <c r="G152" s="260">
        <f>ROUND(E152*F152,2)</f>
        <v>0</v>
      </c>
      <c r="H152" s="231"/>
      <c r="I152" s="230">
        <f>ROUND(E152*H152,2)</f>
        <v>0</v>
      </c>
      <c r="J152" s="231"/>
      <c r="K152" s="230">
        <f>ROUND(E152*J152,2)</f>
        <v>0</v>
      </c>
      <c r="L152" s="230">
        <v>21</v>
      </c>
      <c r="M152" s="230">
        <f>G152*(1+L152/100)</f>
        <v>0</v>
      </c>
      <c r="N152" s="229">
        <v>2.2000000000000001E-4</v>
      </c>
      <c r="O152" s="229">
        <f>ROUND(E152*N152,2)</f>
        <v>0</v>
      </c>
      <c r="P152" s="229">
        <v>0</v>
      </c>
      <c r="Q152" s="229">
        <f>ROUND(E152*P152,2)</f>
        <v>0</v>
      </c>
      <c r="R152" s="230"/>
      <c r="S152" s="230" t="s">
        <v>141</v>
      </c>
      <c r="T152" s="230" t="s">
        <v>142</v>
      </c>
      <c r="U152" s="230">
        <v>1.554</v>
      </c>
      <c r="V152" s="230">
        <f>ROUND(E152*U152,2)</f>
        <v>6.22</v>
      </c>
      <c r="W152" s="230"/>
      <c r="X152" s="230" t="s">
        <v>143</v>
      </c>
      <c r="Y152" s="230" t="s">
        <v>144</v>
      </c>
      <c r="Z152" s="210"/>
      <c r="AA152" s="210"/>
      <c r="AB152" s="210"/>
      <c r="AC152" s="210"/>
      <c r="AD152" s="210"/>
      <c r="AE152" s="210"/>
      <c r="AF152" s="210"/>
      <c r="AG152" s="210" t="s">
        <v>145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20.399999999999999" outlineLevel="1" x14ac:dyDescent="0.25">
      <c r="A153" s="255">
        <v>37</v>
      </c>
      <c r="B153" s="256" t="s">
        <v>809</v>
      </c>
      <c r="C153" s="268" t="s">
        <v>810</v>
      </c>
      <c r="D153" s="257" t="s">
        <v>376</v>
      </c>
      <c r="E153" s="258">
        <v>4</v>
      </c>
      <c r="F153" s="259"/>
      <c r="G153" s="260">
        <f>ROUND(E153*F153,2)</f>
        <v>0</v>
      </c>
      <c r="H153" s="231"/>
      <c r="I153" s="230">
        <f>ROUND(E153*H153,2)</f>
        <v>0</v>
      </c>
      <c r="J153" s="231"/>
      <c r="K153" s="230">
        <f>ROUND(E153*J153,2)</f>
        <v>0</v>
      </c>
      <c r="L153" s="230">
        <v>21</v>
      </c>
      <c r="M153" s="230">
        <f>G153*(1+L153/100)</f>
        <v>0</v>
      </c>
      <c r="N153" s="229">
        <v>1.1E-4</v>
      </c>
      <c r="O153" s="229">
        <f>ROUND(E153*N153,2)</f>
        <v>0</v>
      </c>
      <c r="P153" s="229">
        <v>0</v>
      </c>
      <c r="Q153" s="229">
        <f>ROUND(E153*P153,2)</f>
        <v>0</v>
      </c>
      <c r="R153" s="230"/>
      <c r="S153" s="230" t="s">
        <v>141</v>
      </c>
      <c r="T153" s="230" t="s">
        <v>142</v>
      </c>
      <c r="U153" s="230">
        <v>0.70799999999999996</v>
      </c>
      <c r="V153" s="230">
        <f>ROUND(E153*U153,2)</f>
        <v>2.83</v>
      </c>
      <c r="W153" s="230"/>
      <c r="X153" s="230" t="s">
        <v>143</v>
      </c>
      <c r="Y153" s="230" t="s">
        <v>144</v>
      </c>
      <c r="Z153" s="210"/>
      <c r="AA153" s="210"/>
      <c r="AB153" s="210"/>
      <c r="AC153" s="210"/>
      <c r="AD153" s="210"/>
      <c r="AE153" s="210"/>
      <c r="AF153" s="210"/>
      <c r="AG153" s="210" t="s">
        <v>145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30.6" outlineLevel="1" x14ac:dyDescent="0.25">
      <c r="A154" s="255">
        <v>38</v>
      </c>
      <c r="B154" s="256" t="s">
        <v>811</v>
      </c>
      <c r="C154" s="268" t="s">
        <v>812</v>
      </c>
      <c r="D154" s="257" t="s">
        <v>376</v>
      </c>
      <c r="E154" s="258">
        <v>2</v>
      </c>
      <c r="F154" s="259"/>
      <c r="G154" s="260">
        <f>ROUND(E154*F154,2)</f>
        <v>0</v>
      </c>
      <c r="H154" s="231"/>
      <c r="I154" s="230">
        <f>ROUND(E154*H154,2)</f>
        <v>0</v>
      </c>
      <c r="J154" s="231"/>
      <c r="K154" s="230">
        <f>ROUND(E154*J154,2)</f>
        <v>0</v>
      </c>
      <c r="L154" s="230">
        <v>21</v>
      </c>
      <c r="M154" s="230">
        <f>G154*(1+L154/100)</f>
        <v>0</v>
      </c>
      <c r="N154" s="229">
        <v>4.0999999999999999E-4</v>
      </c>
      <c r="O154" s="229">
        <f>ROUND(E154*N154,2)</f>
        <v>0</v>
      </c>
      <c r="P154" s="229">
        <v>0</v>
      </c>
      <c r="Q154" s="229">
        <f>ROUND(E154*P154,2)</f>
        <v>0</v>
      </c>
      <c r="R154" s="230"/>
      <c r="S154" s="230" t="s">
        <v>141</v>
      </c>
      <c r="T154" s="230" t="s">
        <v>142</v>
      </c>
      <c r="U154" s="230">
        <v>1.8660000000000001</v>
      </c>
      <c r="V154" s="230">
        <f>ROUND(E154*U154,2)</f>
        <v>3.73</v>
      </c>
      <c r="W154" s="230"/>
      <c r="X154" s="230" t="s">
        <v>143</v>
      </c>
      <c r="Y154" s="230" t="s">
        <v>144</v>
      </c>
      <c r="Z154" s="210"/>
      <c r="AA154" s="210"/>
      <c r="AB154" s="210"/>
      <c r="AC154" s="210"/>
      <c r="AD154" s="210"/>
      <c r="AE154" s="210"/>
      <c r="AF154" s="210"/>
      <c r="AG154" s="210" t="s">
        <v>145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ht="20.399999999999999" outlineLevel="1" x14ac:dyDescent="0.25">
      <c r="A155" s="247">
        <v>39</v>
      </c>
      <c r="B155" s="248" t="s">
        <v>813</v>
      </c>
      <c r="C155" s="263" t="s">
        <v>814</v>
      </c>
      <c r="D155" s="249" t="s">
        <v>191</v>
      </c>
      <c r="E155" s="250">
        <v>150</v>
      </c>
      <c r="F155" s="251"/>
      <c r="G155" s="252">
        <f>ROUND(E155*F155,2)</f>
        <v>0</v>
      </c>
      <c r="H155" s="231"/>
      <c r="I155" s="230">
        <f>ROUND(E155*H155,2)</f>
        <v>0</v>
      </c>
      <c r="J155" s="231"/>
      <c r="K155" s="230">
        <f>ROUND(E155*J155,2)</f>
        <v>0</v>
      </c>
      <c r="L155" s="230">
        <v>21</v>
      </c>
      <c r="M155" s="230">
        <f>G155*(1+L155/100)</f>
        <v>0</v>
      </c>
      <c r="N155" s="229">
        <v>0</v>
      </c>
      <c r="O155" s="229">
        <f>ROUND(E155*N155,2)</f>
        <v>0</v>
      </c>
      <c r="P155" s="229">
        <v>0</v>
      </c>
      <c r="Q155" s="229">
        <f>ROUND(E155*P155,2)</f>
        <v>0</v>
      </c>
      <c r="R155" s="230"/>
      <c r="S155" s="230" t="s">
        <v>141</v>
      </c>
      <c r="T155" s="230" t="s">
        <v>142</v>
      </c>
      <c r="U155" s="230">
        <v>4.3999999999999997E-2</v>
      </c>
      <c r="V155" s="230">
        <f>ROUND(E155*U155,2)</f>
        <v>6.6</v>
      </c>
      <c r="W155" s="230"/>
      <c r="X155" s="230" t="s">
        <v>143</v>
      </c>
      <c r="Y155" s="230" t="s">
        <v>144</v>
      </c>
      <c r="Z155" s="210"/>
      <c r="AA155" s="210"/>
      <c r="AB155" s="210"/>
      <c r="AC155" s="210"/>
      <c r="AD155" s="210"/>
      <c r="AE155" s="210"/>
      <c r="AF155" s="210"/>
      <c r="AG155" s="210" t="s">
        <v>145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ht="21" outlineLevel="2" x14ac:dyDescent="0.25">
      <c r="A156" s="227"/>
      <c r="B156" s="228"/>
      <c r="C156" s="264" t="s">
        <v>815</v>
      </c>
      <c r="D156" s="253"/>
      <c r="E156" s="253"/>
      <c r="F156" s="253"/>
      <c r="G156" s="253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147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54" t="str">
        <f>C156</f>
        <v>přísun, montáže, demontáže a odsunu zkoušecího čerpadla, napuštění tlakovou vodou a dodání vody pro tlakovou zkoušku,</v>
      </c>
      <c r="BB156" s="210"/>
      <c r="BC156" s="210"/>
      <c r="BD156" s="210"/>
      <c r="BE156" s="210"/>
      <c r="BF156" s="210"/>
      <c r="BG156" s="210"/>
      <c r="BH156" s="210"/>
    </row>
    <row r="157" spans="1:60" ht="20.399999999999999" outlineLevel="1" x14ac:dyDescent="0.25">
      <c r="A157" s="247">
        <v>40</v>
      </c>
      <c r="B157" s="248" t="s">
        <v>816</v>
      </c>
      <c r="C157" s="263" t="s">
        <v>817</v>
      </c>
      <c r="D157" s="249" t="s">
        <v>191</v>
      </c>
      <c r="E157" s="250">
        <v>150</v>
      </c>
      <c r="F157" s="251"/>
      <c r="G157" s="252">
        <f>ROUND(E157*F157,2)</f>
        <v>0</v>
      </c>
      <c r="H157" s="231"/>
      <c r="I157" s="230">
        <f>ROUND(E157*H157,2)</f>
        <v>0</v>
      </c>
      <c r="J157" s="231"/>
      <c r="K157" s="230">
        <f>ROUND(E157*J157,2)</f>
        <v>0</v>
      </c>
      <c r="L157" s="230">
        <v>21</v>
      </c>
      <c r="M157" s="230">
        <f>G157*(1+L157/100)</f>
        <v>0</v>
      </c>
      <c r="N157" s="229">
        <v>0</v>
      </c>
      <c r="O157" s="229">
        <f>ROUND(E157*N157,2)</f>
        <v>0</v>
      </c>
      <c r="P157" s="229">
        <v>0</v>
      </c>
      <c r="Q157" s="229">
        <f>ROUND(E157*P157,2)</f>
        <v>0</v>
      </c>
      <c r="R157" s="230"/>
      <c r="S157" s="230" t="s">
        <v>141</v>
      </c>
      <c r="T157" s="230" t="s">
        <v>142</v>
      </c>
      <c r="U157" s="230">
        <v>0.21</v>
      </c>
      <c r="V157" s="230">
        <f>ROUND(E157*U157,2)</f>
        <v>31.5</v>
      </c>
      <c r="W157" s="230"/>
      <c r="X157" s="230" t="s">
        <v>143</v>
      </c>
      <c r="Y157" s="230" t="s">
        <v>144</v>
      </c>
      <c r="Z157" s="210"/>
      <c r="AA157" s="210"/>
      <c r="AB157" s="210"/>
      <c r="AC157" s="210"/>
      <c r="AD157" s="210"/>
      <c r="AE157" s="210"/>
      <c r="AF157" s="210"/>
      <c r="AG157" s="210" t="s">
        <v>145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5">
      <c r="A158" s="227"/>
      <c r="B158" s="228"/>
      <c r="C158" s="264" t="s">
        <v>818</v>
      </c>
      <c r="D158" s="253"/>
      <c r="E158" s="253"/>
      <c r="F158" s="253"/>
      <c r="G158" s="253"/>
      <c r="H158" s="230"/>
      <c r="I158" s="230"/>
      <c r="J158" s="230"/>
      <c r="K158" s="230"/>
      <c r="L158" s="230"/>
      <c r="M158" s="230"/>
      <c r="N158" s="229"/>
      <c r="O158" s="229"/>
      <c r="P158" s="229"/>
      <c r="Q158" s="229"/>
      <c r="R158" s="230"/>
      <c r="S158" s="230"/>
      <c r="T158" s="230"/>
      <c r="U158" s="230"/>
      <c r="V158" s="230"/>
      <c r="W158" s="230"/>
      <c r="X158" s="230"/>
      <c r="Y158" s="230"/>
      <c r="Z158" s="210"/>
      <c r="AA158" s="210"/>
      <c r="AB158" s="210"/>
      <c r="AC158" s="210"/>
      <c r="AD158" s="210"/>
      <c r="AE158" s="210"/>
      <c r="AF158" s="210"/>
      <c r="AG158" s="210" t="s">
        <v>147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54" t="str">
        <f>C158</f>
        <v>napuštění a vypuštění vody, dodání vody a desinfekčního prostředku, náklady na bakteriologický rozbor vody,</v>
      </c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5">
      <c r="A159" s="247">
        <v>41</v>
      </c>
      <c r="B159" s="248" t="s">
        <v>819</v>
      </c>
      <c r="C159" s="263" t="s">
        <v>820</v>
      </c>
      <c r="D159" s="249" t="s">
        <v>376</v>
      </c>
      <c r="E159" s="250">
        <v>6</v>
      </c>
      <c r="F159" s="251"/>
      <c r="G159" s="252">
        <f>ROUND(E159*F159,2)</f>
        <v>0</v>
      </c>
      <c r="H159" s="231"/>
      <c r="I159" s="230">
        <f>ROUND(E159*H159,2)</f>
        <v>0</v>
      </c>
      <c r="J159" s="231"/>
      <c r="K159" s="230">
        <f>ROUND(E159*J159,2)</f>
        <v>0</v>
      </c>
      <c r="L159" s="230">
        <v>21</v>
      </c>
      <c r="M159" s="230">
        <f>G159*(1+L159/100)</f>
        <v>0</v>
      </c>
      <c r="N159" s="229">
        <v>0.12303</v>
      </c>
      <c r="O159" s="229">
        <f>ROUND(E159*N159,2)</f>
        <v>0.74</v>
      </c>
      <c r="P159" s="229">
        <v>0</v>
      </c>
      <c r="Q159" s="229">
        <f>ROUND(E159*P159,2)</f>
        <v>0</v>
      </c>
      <c r="R159" s="230"/>
      <c r="S159" s="230" t="s">
        <v>141</v>
      </c>
      <c r="T159" s="230" t="s">
        <v>142</v>
      </c>
      <c r="U159" s="230">
        <v>0.86299999999999999</v>
      </c>
      <c r="V159" s="230">
        <f>ROUND(E159*U159,2)</f>
        <v>5.18</v>
      </c>
      <c r="W159" s="230"/>
      <c r="X159" s="230" t="s">
        <v>143</v>
      </c>
      <c r="Y159" s="230" t="s">
        <v>144</v>
      </c>
      <c r="Z159" s="210"/>
      <c r="AA159" s="210"/>
      <c r="AB159" s="210"/>
      <c r="AC159" s="210"/>
      <c r="AD159" s="210"/>
      <c r="AE159" s="210"/>
      <c r="AF159" s="210"/>
      <c r="AG159" s="210" t="s">
        <v>145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5">
      <c r="A160" s="227"/>
      <c r="B160" s="228"/>
      <c r="C160" s="264" t="s">
        <v>821</v>
      </c>
      <c r="D160" s="253"/>
      <c r="E160" s="253"/>
      <c r="F160" s="253"/>
      <c r="G160" s="253"/>
      <c r="H160" s="230"/>
      <c r="I160" s="230"/>
      <c r="J160" s="230"/>
      <c r="K160" s="230"/>
      <c r="L160" s="230"/>
      <c r="M160" s="230"/>
      <c r="N160" s="229"/>
      <c r="O160" s="229"/>
      <c r="P160" s="229"/>
      <c r="Q160" s="229"/>
      <c r="R160" s="230"/>
      <c r="S160" s="230"/>
      <c r="T160" s="230"/>
      <c r="U160" s="230"/>
      <c r="V160" s="230"/>
      <c r="W160" s="230"/>
      <c r="X160" s="230"/>
      <c r="Y160" s="230"/>
      <c r="Z160" s="210"/>
      <c r="AA160" s="210"/>
      <c r="AB160" s="210"/>
      <c r="AC160" s="210"/>
      <c r="AD160" s="210"/>
      <c r="AE160" s="210"/>
      <c r="AF160" s="210"/>
      <c r="AG160" s="210" t="s">
        <v>147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5">
      <c r="A161" s="247">
        <v>42</v>
      </c>
      <c r="B161" s="248" t="s">
        <v>822</v>
      </c>
      <c r="C161" s="263" t="s">
        <v>823</v>
      </c>
      <c r="D161" s="249" t="s">
        <v>376</v>
      </c>
      <c r="E161" s="250">
        <v>4</v>
      </c>
      <c r="F161" s="251"/>
      <c r="G161" s="252">
        <f>ROUND(E161*F161,2)</f>
        <v>0</v>
      </c>
      <c r="H161" s="231"/>
      <c r="I161" s="230">
        <f>ROUND(E161*H161,2)</f>
        <v>0</v>
      </c>
      <c r="J161" s="231"/>
      <c r="K161" s="230">
        <f>ROUND(E161*J161,2)</f>
        <v>0</v>
      </c>
      <c r="L161" s="230">
        <v>21</v>
      </c>
      <c r="M161" s="230">
        <f>G161*(1+L161/100)</f>
        <v>0</v>
      </c>
      <c r="N161" s="229">
        <v>0.32906000000000002</v>
      </c>
      <c r="O161" s="229">
        <f>ROUND(E161*N161,2)</f>
        <v>1.32</v>
      </c>
      <c r="P161" s="229">
        <v>0</v>
      </c>
      <c r="Q161" s="229">
        <f>ROUND(E161*P161,2)</f>
        <v>0</v>
      </c>
      <c r="R161" s="230"/>
      <c r="S161" s="230" t="s">
        <v>141</v>
      </c>
      <c r="T161" s="230" t="s">
        <v>142</v>
      </c>
      <c r="U161" s="230">
        <v>1.1819999999999999</v>
      </c>
      <c r="V161" s="230">
        <f>ROUND(E161*U161,2)</f>
        <v>4.7300000000000004</v>
      </c>
      <c r="W161" s="230"/>
      <c r="X161" s="230" t="s">
        <v>143</v>
      </c>
      <c r="Y161" s="230" t="s">
        <v>144</v>
      </c>
      <c r="Z161" s="210"/>
      <c r="AA161" s="210"/>
      <c r="AB161" s="210"/>
      <c r="AC161" s="210"/>
      <c r="AD161" s="210"/>
      <c r="AE161" s="210"/>
      <c r="AF161" s="210"/>
      <c r="AG161" s="210" t="s">
        <v>145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5">
      <c r="A162" s="227"/>
      <c r="B162" s="228"/>
      <c r="C162" s="264" t="s">
        <v>821</v>
      </c>
      <c r="D162" s="253"/>
      <c r="E162" s="253"/>
      <c r="F162" s="253"/>
      <c r="G162" s="253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147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5">
      <c r="A163" s="247">
        <v>43</v>
      </c>
      <c r="B163" s="248" t="s">
        <v>824</v>
      </c>
      <c r="C163" s="263" t="s">
        <v>825</v>
      </c>
      <c r="D163" s="249" t="s">
        <v>191</v>
      </c>
      <c r="E163" s="250">
        <v>165</v>
      </c>
      <c r="F163" s="251"/>
      <c r="G163" s="252">
        <f>ROUND(E163*F163,2)</f>
        <v>0</v>
      </c>
      <c r="H163" s="231"/>
      <c r="I163" s="230">
        <f>ROUND(E163*H163,2)</f>
        <v>0</v>
      </c>
      <c r="J163" s="231"/>
      <c r="K163" s="230">
        <f>ROUND(E163*J163,2)</f>
        <v>0</v>
      </c>
      <c r="L163" s="230">
        <v>21</v>
      </c>
      <c r="M163" s="230">
        <f>G163*(1+L163/100)</f>
        <v>0</v>
      </c>
      <c r="N163" s="229">
        <v>0</v>
      </c>
      <c r="O163" s="229">
        <f>ROUND(E163*N163,2)</f>
        <v>0</v>
      </c>
      <c r="P163" s="229">
        <v>0</v>
      </c>
      <c r="Q163" s="229">
        <f>ROUND(E163*P163,2)</f>
        <v>0</v>
      </c>
      <c r="R163" s="230"/>
      <c r="S163" s="230" t="s">
        <v>141</v>
      </c>
      <c r="T163" s="230" t="s">
        <v>142</v>
      </c>
      <c r="U163" s="230">
        <v>2.5999999999999999E-2</v>
      </c>
      <c r="V163" s="230">
        <f>ROUND(E163*U163,2)</f>
        <v>4.29</v>
      </c>
      <c r="W163" s="230"/>
      <c r="X163" s="230" t="s">
        <v>143</v>
      </c>
      <c r="Y163" s="230" t="s">
        <v>144</v>
      </c>
      <c r="Z163" s="210"/>
      <c r="AA163" s="210"/>
      <c r="AB163" s="210"/>
      <c r="AC163" s="210"/>
      <c r="AD163" s="210"/>
      <c r="AE163" s="210"/>
      <c r="AF163" s="210"/>
      <c r="AG163" s="210" t="s">
        <v>145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25">
      <c r="A164" s="227"/>
      <c r="B164" s="228"/>
      <c r="C164" s="265" t="s">
        <v>826</v>
      </c>
      <c r="D164" s="232"/>
      <c r="E164" s="233">
        <v>165</v>
      </c>
      <c r="F164" s="230"/>
      <c r="G164" s="230"/>
      <c r="H164" s="230"/>
      <c r="I164" s="230"/>
      <c r="J164" s="230"/>
      <c r="K164" s="230"/>
      <c r="L164" s="230"/>
      <c r="M164" s="230"/>
      <c r="N164" s="229"/>
      <c r="O164" s="229"/>
      <c r="P164" s="229"/>
      <c r="Q164" s="229"/>
      <c r="R164" s="230"/>
      <c r="S164" s="230"/>
      <c r="T164" s="230"/>
      <c r="U164" s="230"/>
      <c r="V164" s="230"/>
      <c r="W164" s="230"/>
      <c r="X164" s="230"/>
      <c r="Y164" s="230"/>
      <c r="Z164" s="210"/>
      <c r="AA164" s="210"/>
      <c r="AB164" s="210"/>
      <c r="AC164" s="210"/>
      <c r="AD164" s="210"/>
      <c r="AE164" s="210"/>
      <c r="AF164" s="210"/>
      <c r="AG164" s="210" t="s">
        <v>149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5">
      <c r="A165" s="247">
        <v>44</v>
      </c>
      <c r="B165" s="248" t="s">
        <v>827</v>
      </c>
      <c r="C165" s="263" t="s">
        <v>828</v>
      </c>
      <c r="D165" s="249" t="s">
        <v>191</v>
      </c>
      <c r="E165" s="250">
        <v>165</v>
      </c>
      <c r="F165" s="251"/>
      <c r="G165" s="252">
        <f>ROUND(E165*F165,2)</f>
        <v>0</v>
      </c>
      <c r="H165" s="231"/>
      <c r="I165" s="230">
        <f>ROUND(E165*H165,2)</f>
        <v>0</v>
      </c>
      <c r="J165" s="231"/>
      <c r="K165" s="230">
        <f>ROUND(E165*J165,2)</f>
        <v>0</v>
      </c>
      <c r="L165" s="230">
        <v>21</v>
      </c>
      <c r="M165" s="230">
        <f>G165*(1+L165/100)</f>
        <v>0</v>
      </c>
      <c r="N165" s="229">
        <v>8.0000000000000007E-5</v>
      </c>
      <c r="O165" s="229">
        <f>ROUND(E165*N165,2)</f>
        <v>0.01</v>
      </c>
      <c r="P165" s="229">
        <v>0</v>
      </c>
      <c r="Q165" s="229">
        <f>ROUND(E165*P165,2)</f>
        <v>0</v>
      </c>
      <c r="R165" s="230"/>
      <c r="S165" s="230" t="s">
        <v>141</v>
      </c>
      <c r="T165" s="230" t="s">
        <v>142</v>
      </c>
      <c r="U165" s="230">
        <v>3.4000000000000002E-2</v>
      </c>
      <c r="V165" s="230">
        <f>ROUND(E165*U165,2)</f>
        <v>5.61</v>
      </c>
      <c r="W165" s="230"/>
      <c r="X165" s="230" t="s">
        <v>143</v>
      </c>
      <c r="Y165" s="230" t="s">
        <v>144</v>
      </c>
      <c r="Z165" s="210"/>
      <c r="AA165" s="210"/>
      <c r="AB165" s="210"/>
      <c r="AC165" s="210"/>
      <c r="AD165" s="210"/>
      <c r="AE165" s="210"/>
      <c r="AF165" s="210"/>
      <c r="AG165" s="210" t="s">
        <v>145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5">
      <c r="A166" s="227"/>
      <c r="B166" s="228"/>
      <c r="C166" s="265" t="s">
        <v>826</v>
      </c>
      <c r="D166" s="232"/>
      <c r="E166" s="233">
        <v>165</v>
      </c>
      <c r="F166" s="230"/>
      <c r="G166" s="230"/>
      <c r="H166" s="230"/>
      <c r="I166" s="230"/>
      <c r="J166" s="230"/>
      <c r="K166" s="230"/>
      <c r="L166" s="230"/>
      <c r="M166" s="230"/>
      <c r="N166" s="229"/>
      <c r="O166" s="229"/>
      <c r="P166" s="229"/>
      <c r="Q166" s="229"/>
      <c r="R166" s="230"/>
      <c r="S166" s="230"/>
      <c r="T166" s="230"/>
      <c r="U166" s="230"/>
      <c r="V166" s="230"/>
      <c r="W166" s="230"/>
      <c r="X166" s="230"/>
      <c r="Y166" s="230"/>
      <c r="Z166" s="210"/>
      <c r="AA166" s="210"/>
      <c r="AB166" s="210"/>
      <c r="AC166" s="210"/>
      <c r="AD166" s="210"/>
      <c r="AE166" s="210"/>
      <c r="AF166" s="210"/>
      <c r="AG166" s="210" t="s">
        <v>149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5">
      <c r="A167" s="255">
        <v>45</v>
      </c>
      <c r="B167" s="256" t="s">
        <v>439</v>
      </c>
      <c r="C167" s="268" t="s">
        <v>829</v>
      </c>
      <c r="D167" s="257" t="s">
        <v>830</v>
      </c>
      <c r="E167" s="258">
        <v>5</v>
      </c>
      <c r="F167" s="259"/>
      <c r="G167" s="260">
        <f>ROUND(E167*F167,2)</f>
        <v>0</v>
      </c>
      <c r="H167" s="231"/>
      <c r="I167" s="230">
        <f>ROUND(E167*H167,2)</f>
        <v>0</v>
      </c>
      <c r="J167" s="231"/>
      <c r="K167" s="230">
        <f>ROUND(E167*J167,2)</f>
        <v>0</v>
      </c>
      <c r="L167" s="230">
        <v>21</v>
      </c>
      <c r="M167" s="230">
        <f>G167*(1+L167/100)</f>
        <v>0</v>
      </c>
      <c r="N167" s="229">
        <v>0</v>
      </c>
      <c r="O167" s="229">
        <f>ROUND(E167*N167,2)</f>
        <v>0</v>
      </c>
      <c r="P167" s="229">
        <v>0</v>
      </c>
      <c r="Q167" s="229">
        <f>ROUND(E167*P167,2)</f>
        <v>0</v>
      </c>
      <c r="R167" s="230"/>
      <c r="S167" s="230" t="s">
        <v>361</v>
      </c>
      <c r="T167" s="230" t="s">
        <v>142</v>
      </c>
      <c r="U167" s="230">
        <v>0</v>
      </c>
      <c r="V167" s="230">
        <f>ROUND(E167*U167,2)</f>
        <v>0</v>
      </c>
      <c r="W167" s="230"/>
      <c r="X167" s="230" t="s">
        <v>143</v>
      </c>
      <c r="Y167" s="230" t="s">
        <v>144</v>
      </c>
      <c r="Z167" s="210"/>
      <c r="AA167" s="210"/>
      <c r="AB167" s="210"/>
      <c r="AC167" s="210"/>
      <c r="AD167" s="210"/>
      <c r="AE167" s="210"/>
      <c r="AF167" s="210"/>
      <c r="AG167" s="210" t="s">
        <v>145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5">
      <c r="A168" s="255">
        <v>46</v>
      </c>
      <c r="B168" s="256" t="s">
        <v>831</v>
      </c>
      <c r="C168" s="268" t="s">
        <v>832</v>
      </c>
      <c r="D168" s="257" t="s">
        <v>833</v>
      </c>
      <c r="E168" s="258">
        <v>1</v>
      </c>
      <c r="F168" s="259"/>
      <c r="G168" s="260">
        <f>ROUND(E168*F168,2)</f>
        <v>0</v>
      </c>
      <c r="H168" s="231"/>
      <c r="I168" s="230">
        <f>ROUND(E168*H168,2)</f>
        <v>0</v>
      </c>
      <c r="J168" s="231"/>
      <c r="K168" s="230">
        <f>ROUND(E168*J168,2)</f>
        <v>0</v>
      </c>
      <c r="L168" s="230">
        <v>21</v>
      </c>
      <c r="M168" s="230">
        <f>G168*(1+L168/100)</f>
        <v>0</v>
      </c>
      <c r="N168" s="229">
        <v>0</v>
      </c>
      <c r="O168" s="229">
        <f>ROUND(E168*N168,2)</f>
        <v>0</v>
      </c>
      <c r="P168" s="229">
        <v>0</v>
      </c>
      <c r="Q168" s="229">
        <f>ROUND(E168*P168,2)</f>
        <v>0</v>
      </c>
      <c r="R168" s="230"/>
      <c r="S168" s="230" t="s">
        <v>361</v>
      </c>
      <c r="T168" s="230" t="s">
        <v>142</v>
      </c>
      <c r="U168" s="230">
        <v>0</v>
      </c>
      <c r="V168" s="230">
        <f>ROUND(E168*U168,2)</f>
        <v>0</v>
      </c>
      <c r="W168" s="230"/>
      <c r="X168" s="230" t="s">
        <v>143</v>
      </c>
      <c r="Y168" s="230" t="s">
        <v>144</v>
      </c>
      <c r="Z168" s="210"/>
      <c r="AA168" s="210"/>
      <c r="AB168" s="210"/>
      <c r="AC168" s="210"/>
      <c r="AD168" s="210"/>
      <c r="AE168" s="210"/>
      <c r="AF168" s="210"/>
      <c r="AG168" s="210" t="s">
        <v>145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ht="20.399999999999999" outlineLevel="1" x14ac:dyDescent="0.25">
      <c r="A169" s="255">
        <v>47</v>
      </c>
      <c r="B169" s="256" t="s">
        <v>834</v>
      </c>
      <c r="C169" s="268" t="s">
        <v>835</v>
      </c>
      <c r="D169" s="257" t="s">
        <v>441</v>
      </c>
      <c r="E169" s="258">
        <v>1</v>
      </c>
      <c r="F169" s="259"/>
      <c r="G169" s="260">
        <f>ROUND(E169*F169,2)</f>
        <v>0</v>
      </c>
      <c r="H169" s="231"/>
      <c r="I169" s="230">
        <f>ROUND(E169*H169,2)</f>
        <v>0</v>
      </c>
      <c r="J169" s="231"/>
      <c r="K169" s="230">
        <f>ROUND(E169*J169,2)</f>
        <v>0</v>
      </c>
      <c r="L169" s="230">
        <v>21</v>
      </c>
      <c r="M169" s="230">
        <f>G169*(1+L169/100)</f>
        <v>0</v>
      </c>
      <c r="N169" s="229">
        <v>0</v>
      </c>
      <c r="O169" s="229">
        <f>ROUND(E169*N169,2)</f>
        <v>0</v>
      </c>
      <c r="P169" s="229">
        <v>0</v>
      </c>
      <c r="Q169" s="229">
        <f>ROUND(E169*P169,2)</f>
        <v>0</v>
      </c>
      <c r="R169" s="230"/>
      <c r="S169" s="230" t="s">
        <v>361</v>
      </c>
      <c r="T169" s="230" t="s">
        <v>142</v>
      </c>
      <c r="U169" s="230">
        <v>0</v>
      </c>
      <c r="V169" s="230">
        <f>ROUND(E169*U169,2)</f>
        <v>0</v>
      </c>
      <c r="W169" s="230"/>
      <c r="X169" s="230" t="s">
        <v>143</v>
      </c>
      <c r="Y169" s="230" t="s">
        <v>144</v>
      </c>
      <c r="Z169" s="210"/>
      <c r="AA169" s="210"/>
      <c r="AB169" s="210"/>
      <c r="AC169" s="210"/>
      <c r="AD169" s="210"/>
      <c r="AE169" s="210"/>
      <c r="AF169" s="210"/>
      <c r="AG169" s="210" t="s">
        <v>145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ht="20.399999999999999" outlineLevel="1" x14ac:dyDescent="0.25">
      <c r="A170" s="247">
        <v>48</v>
      </c>
      <c r="B170" s="248" t="s">
        <v>836</v>
      </c>
      <c r="C170" s="263" t="s">
        <v>837</v>
      </c>
      <c r="D170" s="249" t="s">
        <v>376</v>
      </c>
      <c r="E170" s="250">
        <v>6</v>
      </c>
      <c r="F170" s="251"/>
      <c r="G170" s="252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2.4000000000000001E-4</v>
      </c>
      <c r="O170" s="229">
        <f>ROUND(E170*N170,2)</f>
        <v>0</v>
      </c>
      <c r="P170" s="229">
        <v>0</v>
      </c>
      <c r="Q170" s="229">
        <f>ROUND(E170*P170,2)</f>
        <v>0</v>
      </c>
      <c r="R170" s="230"/>
      <c r="S170" s="230" t="s">
        <v>141</v>
      </c>
      <c r="T170" s="230" t="s">
        <v>142</v>
      </c>
      <c r="U170" s="230">
        <v>0.40300000000000002</v>
      </c>
      <c r="V170" s="230">
        <f>ROUND(E170*U170,2)</f>
        <v>2.42</v>
      </c>
      <c r="W170" s="230"/>
      <c r="X170" s="230" t="s">
        <v>143</v>
      </c>
      <c r="Y170" s="230" t="s">
        <v>144</v>
      </c>
      <c r="Z170" s="210"/>
      <c r="AA170" s="210"/>
      <c r="AB170" s="210"/>
      <c r="AC170" s="210"/>
      <c r="AD170" s="210"/>
      <c r="AE170" s="210"/>
      <c r="AF170" s="210"/>
      <c r="AG170" s="210" t="s">
        <v>145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5">
      <c r="A171" s="227"/>
      <c r="B171" s="228"/>
      <c r="C171" s="264" t="s">
        <v>838</v>
      </c>
      <c r="D171" s="253"/>
      <c r="E171" s="253"/>
      <c r="F171" s="253"/>
      <c r="G171" s="253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30"/>
      <c r="Z171" s="210"/>
      <c r="AA171" s="210"/>
      <c r="AB171" s="210"/>
      <c r="AC171" s="210"/>
      <c r="AD171" s="210"/>
      <c r="AE171" s="210"/>
      <c r="AF171" s="210"/>
      <c r="AG171" s="210" t="s">
        <v>147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20.399999999999999" outlineLevel="1" x14ac:dyDescent="0.25">
      <c r="A172" s="247">
        <v>49</v>
      </c>
      <c r="B172" s="248" t="s">
        <v>839</v>
      </c>
      <c r="C172" s="263" t="s">
        <v>840</v>
      </c>
      <c r="D172" s="249" t="s">
        <v>191</v>
      </c>
      <c r="E172" s="250">
        <v>152.25</v>
      </c>
      <c r="F172" s="251"/>
      <c r="G172" s="252">
        <f>ROUND(E172*F172,2)</f>
        <v>0</v>
      </c>
      <c r="H172" s="231"/>
      <c r="I172" s="230">
        <f>ROUND(E172*H172,2)</f>
        <v>0</v>
      </c>
      <c r="J172" s="231"/>
      <c r="K172" s="230">
        <f>ROUND(E172*J172,2)</f>
        <v>0</v>
      </c>
      <c r="L172" s="230">
        <v>21</v>
      </c>
      <c r="M172" s="230">
        <f>G172*(1+L172/100)</f>
        <v>0</v>
      </c>
      <c r="N172" s="229">
        <v>3.1800000000000001E-3</v>
      </c>
      <c r="O172" s="229">
        <f>ROUND(E172*N172,2)</f>
        <v>0.48</v>
      </c>
      <c r="P172" s="229">
        <v>0</v>
      </c>
      <c r="Q172" s="229">
        <f>ROUND(E172*P172,2)</f>
        <v>0</v>
      </c>
      <c r="R172" s="230" t="s">
        <v>387</v>
      </c>
      <c r="S172" s="230" t="s">
        <v>141</v>
      </c>
      <c r="T172" s="230" t="s">
        <v>142</v>
      </c>
      <c r="U172" s="230">
        <v>0</v>
      </c>
      <c r="V172" s="230">
        <f>ROUND(E172*U172,2)</f>
        <v>0</v>
      </c>
      <c r="W172" s="230"/>
      <c r="X172" s="230" t="s">
        <v>362</v>
      </c>
      <c r="Y172" s="230" t="s">
        <v>144</v>
      </c>
      <c r="Z172" s="210"/>
      <c r="AA172" s="210"/>
      <c r="AB172" s="210"/>
      <c r="AC172" s="210"/>
      <c r="AD172" s="210"/>
      <c r="AE172" s="210"/>
      <c r="AF172" s="210"/>
      <c r="AG172" s="210" t="s">
        <v>363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5">
      <c r="A173" s="227"/>
      <c r="B173" s="228"/>
      <c r="C173" s="265" t="s">
        <v>841</v>
      </c>
      <c r="D173" s="232"/>
      <c r="E173" s="233">
        <v>152.25</v>
      </c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149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30.6" outlineLevel="1" x14ac:dyDescent="0.25">
      <c r="A174" s="247">
        <v>50</v>
      </c>
      <c r="B174" s="248" t="s">
        <v>842</v>
      </c>
      <c r="C174" s="263" t="s">
        <v>843</v>
      </c>
      <c r="D174" s="249" t="s">
        <v>376</v>
      </c>
      <c r="E174" s="250">
        <v>51</v>
      </c>
      <c r="F174" s="251"/>
      <c r="G174" s="252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7.1000000000000002E-4</v>
      </c>
      <c r="O174" s="229">
        <f>ROUND(E174*N174,2)</f>
        <v>0.04</v>
      </c>
      <c r="P174" s="229">
        <v>0</v>
      </c>
      <c r="Q174" s="229">
        <f>ROUND(E174*P174,2)</f>
        <v>0</v>
      </c>
      <c r="R174" s="230" t="s">
        <v>387</v>
      </c>
      <c r="S174" s="230" t="s">
        <v>141</v>
      </c>
      <c r="T174" s="230" t="s">
        <v>142</v>
      </c>
      <c r="U174" s="230">
        <v>0</v>
      </c>
      <c r="V174" s="230">
        <f>ROUND(E174*U174,2)</f>
        <v>0</v>
      </c>
      <c r="W174" s="230"/>
      <c r="X174" s="230" t="s">
        <v>362</v>
      </c>
      <c r="Y174" s="230" t="s">
        <v>144</v>
      </c>
      <c r="Z174" s="210"/>
      <c r="AA174" s="210"/>
      <c r="AB174" s="210"/>
      <c r="AC174" s="210"/>
      <c r="AD174" s="210"/>
      <c r="AE174" s="210"/>
      <c r="AF174" s="210"/>
      <c r="AG174" s="210" t="s">
        <v>363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5">
      <c r="A175" s="227"/>
      <c r="B175" s="228"/>
      <c r="C175" s="265" t="s">
        <v>802</v>
      </c>
      <c r="D175" s="232"/>
      <c r="E175" s="233">
        <v>25</v>
      </c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149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5">
      <c r="A176" s="227"/>
      <c r="B176" s="228"/>
      <c r="C176" s="265" t="s">
        <v>803</v>
      </c>
      <c r="D176" s="232"/>
      <c r="E176" s="233">
        <v>10</v>
      </c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149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5">
      <c r="A177" s="227"/>
      <c r="B177" s="228"/>
      <c r="C177" s="265" t="s">
        <v>804</v>
      </c>
      <c r="D177" s="232"/>
      <c r="E177" s="233">
        <v>8</v>
      </c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149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5">
      <c r="A178" s="227"/>
      <c r="B178" s="228"/>
      <c r="C178" s="265" t="s">
        <v>805</v>
      </c>
      <c r="D178" s="232"/>
      <c r="E178" s="233"/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149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5">
      <c r="A179" s="227"/>
      <c r="B179" s="228"/>
      <c r="C179" s="265" t="s">
        <v>806</v>
      </c>
      <c r="D179" s="232"/>
      <c r="E179" s="233">
        <v>8</v>
      </c>
      <c r="F179" s="230"/>
      <c r="G179" s="230"/>
      <c r="H179" s="230"/>
      <c r="I179" s="230"/>
      <c r="J179" s="230"/>
      <c r="K179" s="230"/>
      <c r="L179" s="230"/>
      <c r="M179" s="230"/>
      <c r="N179" s="229"/>
      <c r="O179" s="229"/>
      <c r="P179" s="229"/>
      <c r="Q179" s="229"/>
      <c r="R179" s="230"/>
      <c r="S179" s="230"/>
      <c r="T179" s="230"/>
      <c r="U179" s="230"/>
      <c r="V179" s="230"/>
      <c r="W179" s="230"/>
      <c r="X179" s="230"/>
      <c r="Y179" s="230"/>
      <c r="Z179" s="210"/>
      <c r="AA179" s="210"/>
      <c r="AB179" s="210"/>
      <c r="AC179" s="210"/>
      <c r="AD179" s="210"/>
      <c r="AE179" s="210"/>
      <c r="AF179" s="210"/>
      <c r="AG179" s="210" t="s">
        <v>149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ht="30.6" outlineLevel="1" x14ac:dyDescent="0.25">
      <c r="A180" s="255">
        <v>51</v>
      </c>
      <c r="B180" s="256" t="s">
        <v>844</v>
      </c>
      <c r="C180" s="268" t="s">
        <v>845</v>
      </c>
      <c r="D180" s="257" t="s">
        <v>376</v>
      </c>
      <c r="E180" s="258">
        <v>4</v>
      </c>
      <c r="F180" s="259"/>
      <c r="G180" s="260">
        <f>ROUND(E180*F180,2)</f>
        <v>0</v>
      </c>
      <c r="H180" s="231"/>
      <c r="I180" s="230">
        <f>ROUND(E180*H180,2)</f>
        <v>0</v>
      </c>
      <c r="J180" s="231"/>
      <c r="K180" s="230">
        <f>ROUND(E180*J180,2)</f>
        <v>0</v>
      </c>
      <c r="L180" s="230">
        <v>21</v>
      </c>
      <c r="M180" s="230">
        <f>G180*(1+L180/100)</f>
        <v>0</v>
      </c>
      <c r="N180" s="229">
        <v>1.32E-3</v>
      </c>
      <c r="O180" s="229">
        <f>ROUND(E180*N180,2)</f>
        <v>0.01</v>
      </c>
      <c r="P180" s="229">
        <v>0</v>
      </c>
      <c r="Q180" s="229">
        <f>ROUND(E180*P180,2)</f>
        <v>0</v>
      </c>
      <c r="R180" s="230" t="s">
        <v>387</v>
      </c>
      <c r="S180" s="230" t="s">
        <v>141</v>
      </c>
      <c r="T180" s="230" t="s">
        <v>142</v>
      </c>
      <c r="U180" s="230">
        <v>0</v>
      </c>
      <c r="V180" s="230">
        <f>ROUND(E180*U180,2)</f>
        <v>0</v>
      </c>
      <c r="W180" s="230"/>
      <c r="X180" s="230" t="s">
        <v>362</v>
      </c>
      <c r="Y180" s="230" t="s">
        <v>144</v>
      </c>
      <c r="Z180" s="210"/>
      <c r="AA180" s="210"/>
      <c r="AB180" s="210"/>
      <c r="AC180" s="210"/>
      <c r="AD180" s="210"/>
      <c r="AE180" s="210"/>
      <c r="AF180" s="210"/>
      <c r="AG180" s="210" t="s">
        <v>363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ht="30.6" outlineLevel="1" x14ac:dyDescent="0.25">
      <c r="A181" s="247">
        <v>52</v>
      </c>
      <c r="B181" s="248" t="s">
        <v>846</v>
      </c>
      <c r="C181" s="263" t="s">
        <v>847</v>
      </c>
      <c r="D181" s="249" t="s">
        <v>376</v>
      </c>
      <c r="E181" s="250">
        <v>18</v>
      </c>
      <c r="F181" s="251"/>
      <c r="G181" s="252">
        <f>ROUND(E181*F181,2)</f>
        <v>0</v>
      </c>
      <c r="H181" s="231"/>
      <c r="I181" s="230">
        <f>ROUND(E181*H181,2)</f>
        <v>0</v>
      </c>
      <c r="J181" s="231"/>
      <c r="K181" s="230">
        <f>ROUND(E181*J181,2)</f>
        <v>0</v>
      </c>
      <c r="L181" s="230">
        <v>21</v>
      </c>
      <c r="M181" s="230">
        <f>G181*(1+L181/100)</f>
        <v>0</v>
      </c>
      <c r="N181" s="229">
        <v>5.9000000000000003E-4</v>
      </c>
      <c r="O181" s="229">
        <f>ROUND(E181*N181,2)</f>
        <v>0.01</v>
      </c>
      <c r="P181" s="229">
        <v>0</v>
      </c>
      <c r="Q181" s="229">
        <f>ROUND(E181*P181,2)</f>
        <v>0</v>
      </c>
      <c r="R181" s="230" t="s">
        <v>387</v>
      </c>
      <c r="S181" s="230" t="s">
        <v>141</v>
      </c>
      <c r="T181" s="230" t="s">
        <v>142</v>
      </c>
      <c r="U181" s="230">
        <v>0</v>
      </c>
      <c r="V181" s="230">
        <f>ROUND(E181*U181,2)</f>
        <v>0</v>
      </c>
      <c r="W181" s="230"/>
      <c r="X181" s="230" t="s">
        <v>362</v>
      </c>
      <c r="Y181" s="230" t="s">
        <v>144</v>
      </c>
      <c r="Z181" s="210"/>
      <c r="AA181" s="210"/>
      <c r="AB181" s="210"/>
      <c r="AC181" s="210"/>
      <c r="AD181" s="210"/>
      <c r="AE181" s="210"/>
      <c r="AF181" s="210"/>
      <c r="AG181" s="210" t="s">
        <v>363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5">
      <c r="A182" s="227"/>
      <c r="B182" s="228"/>
      <c r="C182" s="265" t="s">
        <v>848</v>
      </c>
      <c r="D182" s="232"/>
      <c r="E182" s="233">
        <v>18</v>
      </c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149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ht="20.399999999999999" outlineLevel="1" x14ac:dyDescent="0.25">
      <c r="A183" s="247">
        <v>53</v>
      </c>
      <c r="B183" s="248" t="s">
        <v>849</v>
      </c>
      <c r="C183" s="263" t="s">
        <v>850</v>
      </c>
      <c r="D183" s="249" t="s">
        <v>376</v>
      </c>
      <c r="E183" s="250">
        <v>18</v>
      </c>
      <c r="F183" s="251"/>
      <c r="G183" s="252">
        <f>ROUND(E183*F183,2)</f>
        <v>0</v>
      </c>
      <c r="H183" s="231"/>
      <c r="I183" s="230">
        <f>ROUND(E183*H183,2)</f>
        <v>0</v>
      </c>
      <c r="J183" s="231"/>
      <c r="K183" s="230">
        <f>ROUND(E183*J183,2)</f>
        <v>0</v>
      </c>
      <c r="L183" s="230">
        <v>21</v>
      </c>
      <c r="M183" s="230">
        <f>G183*(1+L183/100)</f>
        <v>0</v>
      </c>
      <c r="N183" s="229">
        <v>3.8800000000000002E-3</v>
      </c>
      <c r="O183" s="229">
        <f>ROUND(E183*N183,2)</f>
        <v>7.0000000000000007E-2</v>
      </c>
      <c r="P183" s="229">
        <v>0</v>
      </c>
      <c r="Q183" s="229">
        <f>ROUND(E183*P183,2)</f>
        <v>0</v>
      </c>
      <c r="R183" s="230" t="s">
        <v>387</v>
      </c>
      <c r="S183" s="230" t="s">
        <v>141</v>
      </c>
      <c r="T183" s="230" t="s">
        <v>142</v>
      </c>
      <c r="U183" s="230">
        <v>0</v>
      </c>
      <c r="V183" s="230">
        <f>ROUND(E183*U183,2)</f>
        <v>0</v>
      </c>
      <c r="W183" s="230"/>
      <c r="X183" s="230" t="s">
        <v>362</v>
      </c>
      <c r="Y183" s="230" t="s">
        <v>144</v>
      </c>
      <c r="Z183" s="210"/>
      <c r="AA183" s="210"/>
      <c r="AB183" s="210"/>
      <c r="AC183" s="210"/>
      <c r="AD183" s="210"/>
      <c r="AE183" s="210"/>
      <c r="AF183" s="210"/>
      <c r="AG183" s="210" t="s">
        <v>363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5">
      <c r="A184" s="227"/>
      <c r="B184" s="228"/>
      <c r="C184" s="265" t="s">
        <v>848</v>
      </c>
      <c r="D184" s="232"/>
      <c r="E184" s="233">
        <v>18</v>
      </c>
      <c r="F184" s="230"/>
      <c r="G184" s="230"/>
      <c r="H184" s="230"/>
      <c r="I184" s="230"/>
      <c r="J184" s="230"/>
      <c r="K184" s="230"/>
      <c r="L184" s="230"/>
      <c r="M184" s="230"/>
      <c r="N184" s="229"/>
      <c r="O184" s="229"/>
      <c r="P184" s="229"/>
      <c r="Q184" s="229"/>
      <c r="R184" s="230"/>
      <c r="S184" s="230"/>
      <c r="T184" s="230"/>
      <c r="U184" s="230"/>
      <c r="V184" s="230"/>
      <c r="W184" s="230"/>
      <c r="X184" s="230"/>
      <c r="Y184" s="230"/>
      <c r="Z184" s="210"/>
      <c r="AA184" s="210"/>
      <c r="AB184" s="210"/>
      <c r="AC184" s="210"/>
      <c r="AD184" s="210"/>
      <c r="AE184" s="210"/>
      <c r="AF184" s="210"/>
      <c r="AG184" s="210" t="s">
        <v>149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ht="40.799999999999997" outlineLevel="1" x14ac:dyDescent="0.25">
      <c r="A185" s="247">
        <v>54</v>
      </c>
      <c r="B185" s="248" t="s">
        <v>851</v>
      </c>
      <c r="C185" s="263" t="s">
        <v>852</v>
      </c>
      <c r="D185" s="249" t="s">
        <v>376</v>
      </c>
      <c r="E185" s="250">
        <v>4</v>
      </c>
      <c r="F185" s="251"/>
      <c r="G185" s="252">
        <f>ROUND(E185*F185,2)</f>
        <v>0</v>
      </c>
      <c r="H185" s="231"/>
      <c r="I185" s="230">
        <f>ROUND(E185*H185,2)</f>
        <v>0</v>
      </c>
      <c r="J185" s="231"/>
      <c r="K185" s="230">
        <f>ROUND(E185*J185,2)</f>
        <v>0</v>
      </c>
      <c r="L185" s="230">
        <v>21</v>
      </c>
      <c r="M185" s="230">
        <f>G185*(1+L185/100)</f>
        <v>0</v>
      </c>
      <c r="N185" s="229">
        <v>1.8499999999999999E-2</v>
      </c>
      <c r="O185" s="229">
        <f>ROUND(E185*N185,2)</f>
        <v>7.0000000000000007E-2</v>
      </c>
      <c r="P185" s="229">
        <v>0</v>
      </c>
      <c r="Q185" s="229">
        <f>ROUND(E185*P185,2)</f>
        <v>0</v>
      </c>
      <c r="R185" s="230" t="s">
        <v>387</v>
      </c>
      <c r="S185" s="230" t="s">
        <v>141</v>
      </c>
      <c r="T185" s="230" t="s">
        <v>142</v>
      </c>
      <c r="U185" s="230">
        <v>0</v>
      </c>
      <c r="V185" s="230">
        <f>ROUND(E185*U185,2)</f>
        <v>0</v>
      </c>
      <c r="W185" s="230"/>
      <c r="X185" s="230" t="s">
        <v>362</v>
      </c>
      <c r="Y185" s="230" t="s">
        <v>144</v>
      </c>
      <c r="Z185" s="210"/>
      <c r="AA185" s="210"/>
      <c r="AB185" s="210"/>
      <c r="AC185" s="210"/>
      <c r="AD185" s="210"/>
      <c r="AE185" s="210"/>
      <c r="AF185" s="210"/>
      <c r="AG185" s="210" t="s">
        <v>363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ht="21" outlineLevel="2" x14ac:dyDescent="0.25">
      <c r="A186" s="227"/>
      <c r="B186" s="228"/>
      <c r="C186" s="264" t="s">
        <v>853</v>
      </c>
      <c r="D186" s="253"/>
      <c r="E186" s="253"/>
      <c r="F186" s="253"/>
      <c r="G186" s="253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30"/>
      <c r="Z186" s="210"/>
      <c r="AA186" s="210"/>
      <c r="AB186" s="210"/>
      <c r="AC186" s="210"/>
      <c r="AD186" s="210"/>
      <c r="AE186" s="210"/>
      <c r="AF186" s="210"/>
      <c r="AG186" s="210" t="s">
        <v>147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54" t="str">
        <f>C186</f>
        <v>tvárná litina; povrch.ochrana vně i uvnitř epoxidovým práškem; standardní provedení bez ručního kola a zemní soupravy</v>
      </c>
      <c r="BB186" s="210"/>
      <c r="BC186" s="210"/>
      <c r="BD186" s="210"/>
      <c r="BE186" s="210"/>
      <c r="BF186" s="210"/>
      <c r="BG186" s="210"/>
      <c r="BH186" s="210"/>
    </row>
    <row r="187" spans="1:60" ht="40.799999999999997" outlineLevel="1" x14ac:dyDescent="0.25">
      <c r="A187" s="247">
        <v>55</v>
      </c>
      <c r="B187" s="248" t="s">
        <v>854</v>
      </c>
      <c r="C187" s="263" t="s">
        <v>855</v>
      </c>
      <c r="D187" s="249" t="s">
        <v>376</v>
      </c>
      <c r="E187" s="250">
        <v>2</v>
      </c>
      <c r="F187" s="251"/>
      <c r="G187" s="252">
        <f>ROUND(E187*F187,2)</f>
        <v>0</v>
      </c>
      <c r="H187" s="231"/>
      <c r="I187" s="230">
        <f>ROUND(E187*H187,2)</f>
        <v>0</v>
      </c>
      <c r="J187" s="231"/>
      <c r="K187" s="230">
        <f>ROUND(E187*J187,2)</f>
        <v>0</v>
      </c>
      <c r="L187" s="230">
        <v>21</v>
      </c>
      <c r="M187" s="230">
        <f>G187*(1+L187/100)</f>
        <v>0</v>
      </c>
      <c r="N187" s="229">
        <v>2.4500000000000001E-2</v>
      </c>
      <c r="O187" s="229">
        <f>ROUND(E187*N187,2)</f>
        <v>0.05</v>
      </c>
      <c r="P187" s="229">
        <v>0</v>
      </c>
      <c r="Q187" s="229">
        <f>ROUND(E187*P187,2)</f>
        <v>0</v>
      </c>
      <c r="R187" s="230" t="s">
        <v>387</v>
      </c>
      <c r="S187" s="230" t="s">
        <v>141</v>
      </c>
      <c r="T187" s="230" t="s">
        <v>142</v>
      </c>
      <c r="U187" s="230">
        <v>0</v>
      </c>
      <c r="V187" s="230">
        <f>ROUND(E187*U187,2)</f>
        <v>0</v>
      </c>
      <c r="W187" s="230"/>
      <c r="X187" s="230" t="s">
        <v>362</v>
      </c>
      <c r="Y187" s="230" t="s">
        <v>144</v>
      </c>
      <c r="Z187" s="210"/>
      <c r="AA187" s="210"/>
      <c r="AB187" s="210"/>
      <c r="AC187" s="210"/>
      <c r="AD187" s="210"/>
      <c r="AE187" s="210"/>
      <c r="AF187" s="210"/>
      <c r="AG187" s="210" t="s">
        <v>363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ht="21" outlineLevel="2" x14ac:dyDescent="0.25">
      <c r="A188" s="227"/>
      <c r="B188" s="228"/>
      <c r="C188" s="264" t="s">
        <v>853</v>
      </c>
      <c r="D188" s="253"/>
      <c r="E188" s="253"/>
      <c r="F188" s="253"/>
      <c r="G188" s="253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30"/>
      <c r="Z188" s="210"/>
      <c r="AA188" s="210"/>
      <c r="AB188" s="210"/>
      <c r="AC188" s="210"/>
      <c r="AD188" s="210"/>
      <c r="AE188" s="210"/>
      <c r="AF188" s="210"/>
      <c r="AG188" s="210" t="s">
        <v>147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54" t="str">
        <f>C188</f>
        <v>tvárná litina; povrch.ochrana vně i uvnitř epoxidovým práškem; standardní provedení bez ručního kola a zemní soupravy</v>
      </c>
      <c r="BB188" s="210"/>
      <c r="BC188" s="210"/>
      <c r="BD188" s="210"/>
      <c r="BE188" s="210"/>
      <c r="BF188" s="210"/>
      <c r="BG188" s="210"/>
      <c r="BH188" s="210"/>
    </row>
    <row r="189" spans="1:60" ht="40.799999999999997" outlineLevel="1" x14ac:dyDescent="0.25">
      <c r="A189" s="247">
        <v>56</v>
      </c>
      <c r="B189" s="248" t="s">
        <v>856</v>
      </c>
      <c r="C189" s="263" t="s">
        <v>857</v>
      </c>
      <c r="D189" s="249" t="s">
        <v>376</v>
      </c>
      <c r="E189" s="250">
        <v>4</v>
      </c>
      <c r="F189" s="251"/>
      <c r="G189" s="252">
        <f>ROUND(E189*F189,2)</f>
        <v>0</v>
      </c>
      <c r="H189" s="231"/>
      <c r="I189" s="230">
        <f>ROUND(E189*H189,2)</f>
        <v>0</v>
      </c>
      <c r="J189" s="231"/>
      <c r="K189" s="230">
        <f>ROUND(E189*J189,2)</f>
        <v>0</v>
      </c>
      <c r="L189" s="230">
        <v>21</v>
      </c>
      <c r="M189" s="230">
        <f>G189*(1+L189/100)</f>
        <v>0</v>
      </c>
      <c r="N189" s="229">
        <v>4.8000000000000001E-2</v>
      </c>
      <c r="O189" s="229">
        <f>ROUND(E189*N189,2)</f>
        <v>0.19</v>
      </c>
      <c r="P189" s="229">
        <v>0</v>
      </c>
      <c r="Q189" s="229">
        <f>ROUND(E189*P189,2)</f>
        <v>0</v>
      </c>
      <c r="R189" s="230" t="s">
        <v>387</v>
      </c>
      <c r="S189" s="230" t="s">
        <v>141</v>
      </c>
      <c r="T189" s="230" t="s">
        <v>142</v>
      </c>
      <c r="U189" s="230">
        <v>0</v>
      </c>
      <c r="V189" s="230">
        <f>ROUND(E189*U189,2)</f>
        <v>0</v>
      </c>
      <c r="W189" s="230"/>
      <c r="X189" s="230" t="s">
        <v>362</v>
      </c>
      <c r="Y189" s="230" t="s">
        <v>144</v>
      </c>
      <c r="Z189" s="210"/>
      <c r="AA189" s="210"/>
      <c r="AB189" s="210"/>
      <c r="AC189" s="210"/>
      <c r="AD189" s="210"/>
      <c r="AE189" s="210"/>
      <c r="AF189" s="210"/>
      <c r="AG189" s="210" t="s">
        <v>363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5">
      <c r="A190" s="227"/>
      <c r="B190" s="228"/>
      <c r="C190" s="264" t="s">
        <v>858</v>
      </c>
      <c r="D190" s="253"/>
      <c r="E190" s="253"/>
      <c r="F190" s="253"/>
      <c r="G190" s="253"/>
      <c r="H190" s="230"/>
      <c r="I190" s="230"/>
      <c r="J190" s="230"/>
      <c r="K190" s="230"/>
      <c r="L190" s="230"/>
      <c r="M190" s="230"/>
      <c r="N190" s="229"/>
      <c r="O190" s="229"/>
      <c r="P190" s="229"/>
      <c r="Q190" s="229"/>
      <c r="R190" s="230"/>
      <c r="S190" s="230"/>
      <c r="T190" s="230"/>
      <c r="U190" s="230"/>
      <c r="V190" s="230"/>
      <c r="W190" s="230"/>
      <c r="X190" s="230"/>
      <c r="Y190" s="230"/>
      <c r="Z190" s="210"/>
      <c r="AA190" s="210"/>
      <c r="AB190" s="210"/>
      <c r="AC190" s="210"/>
      <c r="AD190" s="210"/>
      <c r="AE190" s="210"/>
      <c r="AF190" s="210"/>
      <c r="AG190" s="210" t="s">
        <v>147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5">
      <c r="A191" s="255">
        <v>57</v>
      </c>
      <c r="B191" s="256" t="s">
        <v>859</v>
      </c>
      <c r="C191" s="268" t="s">
        <v>860</v>
      </c>
      <c r="D191" s="257" t="s">
        <v>376</v>
      </c>
      <c r="E191" s="258">
        <v>4</v>
      </c>
      <c r="F191" s="259"/>
      <c r="G191" s="260">
        <f>ROUND(E191*F191,2)</f>
        <v>0</v>
      </c>
      <c r="H191" s="231"/>
      <c r="I191" s="230">
        <f>ROUND(E191*H191,2)</f>
        <v>0</v>
      </c>
      <c r="J191" s="231"/>
      <c r="K191" s="230">
        <f>ROUND(E191*J191,2)</f>
        <v>0</v>
      </c>
      <c r="L191" s="230">
        <v>21</v>
      </c>
      <c r="M191" s="230">
        <f>G191*(1+L191/100)</f>
        <v>0</v>
      </c>
      <c r="N191" s="229">
        <v>6.0000000000000001E-3</v>
      </c>
      <c r="O191" s="229">
        <f>ROUND(E191*N191,2)</f>
        <v>0.02</v>
      </c>
      <c r="P191" s="229">
        <v>0</v>
      </c>
      <c r="Q191" s="229">
        <f>ROUND(E191*P191,2)</f>
        <v>0</v>
      </c>
      <c r="R191" s="230" t="s">
        <v>387</v>
      </c>
      <c r="S191" s="230" t="s">
        <v>141</v>
      </c>
      <c r="T191" s="230" t="s">
        <v>142</v>
      </c>
      <c r="U191" s="230">
        <v>0</v>
      </c>
      <c r="V191" s="230">
        <f>ROUND(E191*U191,2)</f>
        <v>0</v>
      </c>
      <c r="W191" s="230"/>
      <c r="X191" s="230" t="s">
        <v>362</v>
      </c>
      <c r="Y191" s="230" t="s">
        <v>144</v>
      </c>
      <c r="Z191" s="210"/>
      <c r="AA191" s="210"/>
      <c r="AB191" s="210"/>
      <c r="AC191" s="210"/>
      <c r="AD191" s="210"/>
      <c r="AE191" s="210"/>
      <c r="AF191" s="210"/>
      <c r="AG191" s="210" t="s">
        <v>363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ht="40.799999999999997" outlineLevel="1" x14ac:dyDescent="0.25">
      <c r="A192" s="247">
        <v>58</v>
      </c>
      <c r="B192" s="248" t="s">
        <v>861</v>
      </c>
      <c r="C192" s="263" t="s">
        <v>862</v>
      </c>
      <c r="D192" s="249" t="s">
        <v>376</v>
      </c>
      <c r="E192" s="250">
        <v>2</v>
      </c>
      <c r="F192" s="251"/>
      <c r="G192" s="252">
        <f>ROUND(E192*F192,2)</f>
        <v>0</v>
      </c>
      <c r="H192" s="231"/>
      <c r="I192" s="230">
        <f>ROUND(E192*H192,2)</f>
        <v>0</v>
      </c>
      <c r="J192" s="231"/>
      <c r="K192" s="230">
        <f>ROUND(E192*J192,2)</f>
        <v>0</v>
      </c>
      <c r="L192" s="230">
        <v>21</v>
      </c>
      <c r="M192" s="230">
        <f>G192*(1+L192/100)</f>
        <v>0</v>
      </c>
      <c r="N192" s="229">
        <v>6.0000000000000001E-3</v>
      </c>
      <c r="O192" s="229">
        <f>ROUND(E192*N192,2)</f>
        <v>0.01</v>
      </c>
      <c r="P192" s="229">
        <v>0</v>
      </c>
      <c r="Q192" s="229">
        <f>ROUND(E192*P192,2)</f>
        <v>0</v>
      </c>
      <c r="R192" s="230" t="s">
        <v>387</v>
      </c>
      <c r="S192" s="230" t="s">
        <v>141</v>
      </c>
      <c r="T192" s="230" t="s">
        <v>142</v>
      </c>
      <c r="U192" s="230">
        <v>0</v>
      </c>
      <c r="V192" s="230">
        <f>ROUND(E192*U192,2)</f>
        <v>0</v>
      </c>
      <c r="W192" s="230"/>
      <c r="X192" s="230" t="s">
        <v>362</v>
      </c>
      <c r="Y192" s="230" t="s">
        <v>144</v>
      </c>
      <c r="Z192" s="210"/>
      <c r="AA192" s="210"/>
      <c r="AB192" s="210"/>
      <c r="AC192" s="210"/>
      <c r="AD192" s="210"/>
      <c r="AE192" s="210"/>
      <c r="AF192" s="210"/>
      <c r="AG192" s="210" t="s">
        <v>363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5">
      <c r="A193" s="227"/>
      <c r="B193" s="228"/>
      <c r="C193" s="264" t="s">
        <v>863</v>
      </c>
      <c r="D193" s="253"/>
      <c r="E193" s="253"/>
      <c r="F193" s="253"/>
      <c r="G193" s="253"/>
      <c r="H193" s="230"/>
      <c r="I193" s="230"/>
      <c r="J193" s="230"/>
      <c r="K193" s="230"/>
      <c r="L193" s="230"/>
      <c r="M193" s="230"/>
      <c r="N193" s="229"/>
      <c r="O193" s="229"/>
      <c r="P193" s="229"/>
      <c r="Q193" s="229"/>
      <c r="R193" s="230"/>
      <c r="S193" s="230"/>
      <c r="T193" s="230"/>
      <c r="U193" s="230"/>
      <c r="V193" s="230"/>
      <c r="W193" s="230"/>
      <c r="X193" s="230"/>
      <c r="Y193" s="230"/>
      <c r="Z193" s="210"/>
      <c r="AA193" s="210"/>
      <c r="AB193" s="210"/>
      <c r="AC193" s="210"/>
      <c r="AD193" s="210"/>
      <c r="AE193" s="210"/>
      <c r="AF193" s="210"/>
      <c r="AG193" s="210" t="s">
        <v>147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ht="30.6" outlineLevel="1" x14ac:dyDescent="0.25">
      <c r="A194" s="255">
        <v>59</v>
      </c>
      <c r="B194" s="256" t="s">
        <v>864</v>
      </c>
      <c r="C194" s="268" t="s">
        <v>865</v>
      </c>
      <c r="D194" s="257" t="s">
        <v>376</v>
      </c>
      <c r="E194" s="258">
        <v>6</v>
      </c>
      <c r="F194" s="259"/>
      <c r="G194" s="260">
        <f>ROUND(E194*F194,2)</f>
        <v>0</v>
      </c>
      <c r="H194" s="231"/>
      <c r="I194" s="230">
        <f>ROUND(E194*H194,2)</f>
        <v>0</v>
      </c>
      <c r="J194" s="231"/>
      <c r="K194" s="230">
        <f>ROUND(E194*J194,2)</f>
        <v>0</v>
      </c>
      <c r="L194" s="230">
        <v>21</v>
      </c>
      <c r="M194" s="230">
        <f>G194*(1+L194/100)</f>
        <v>0</v>
      </c>
      <c r="N194" s="229">
        <v>6.8999999999999999E-3</v>
      </c>
      <c r="O194" s="229">
        <f>ROUND(E194*N194,2)</f>
        <v>0.04</v>
      </c>
      <c r="P194" s="229">
        <v>0</v>
      </c>
      <c r="Q194" s="229">
        <f>ROUND(E194*P194,2)</f>
        <v>0</v>
      </c>
      <c r="R194" s="230" t="s">
        <v>387</v>
      </c>
      <c r="S194" s="230" t="s">
        <v>141</v>
      </c>
      <c r="T194" s="230" t="s">
        <v>142</v>
      </c>
      <c r="U194" s="230">
        <v>0</v>
      </c>
      <c r="V194" s="230">
        <f>ROUND(E194*U194,2)</f>
        <v>0</v>
      </c>
      <c r="W194" s="230"/>
      <c r="X194" s="230" t="s">
        <v>362</v>
      </c>
      <c r="Y194" s="230" t="s">
        <v>144</v>
      </c>
      <c r="Z194" s="210"/>
      <c r="AA194" s="210"/>
      <c r="AB194" s="210"/>
      <c r="AC194" s="210"/>
      <c r="AD194" s="210"/>
      <c r="AE194" s="210"/>
      <c r="AF194" s="210"/>
      <c r="AG194" s="210" t="s">
        <v>363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5">
      <c r="A195" s="255">
        <v>60</v>
      </c>
      <c r="B195" s="256" t="s">
        <v>866</v>
      </c>
      <c r="C195" s="268" t="s">
        <v>867</v>
      </c>
      <c r="D195" s="257" t="s">
        <v>376</v>
      </c>
      <c r="E195" s="258">
        <v>4</v>
      </c>
      <c r="F195" s="259"/>
      <c r="G195" s="260">
        <f>ROUND(E195*F195,2)</f>
        <v>0</v>
      </c>
      <c r="H195" s="231"/>
      <c r="I195" s="230">
        <f>ROUND(E195*H195,2)</f>
        <v>0</v>
      </c>
      <c r="J195" s="231"/>
      <c r="K195" s="230">
        <f>ROUND(E195*J195,2)</f>
        <v>0</v>
      </c>
      <c r="L195" s="230">
        <v>21</v>
      </c>
      <c r="M195" s="230">
        <f>G195*(1+L195/100)</f>
        <v>0</v>
      </c>
      <c r="N195" s="229">
        <v>1.4E-2</v>
      </c>
      <c r="O195" s="229">
        <f>ROUND(E195*N195,2)</f>
        <v>0.06</v>
      </c>
      <c r="P195" s="229">
        <v>0</v>
      </c>
      <c r="Q195" s="229">
        <f>ROUND(E195*P195,2)</f>
        <v>0</v>
      </c>
      <c r="R195" s="230" t="s">
        <v>387</v>
      </c>
      <c r="S195" s="230" t="s">
        <v>141</v>
      </c>
      <c r="T195" s="230" t="s">
        <v>142</v>
      </c>
      <c r="U195" s="230">
        <v>0</v>
      </c>
      <c r="V195" s="230">
        <f>ROUND(E195*U195,2)</f>
        <v>0</v>
      </c>
      <c r="W195" s="230"/>
      <c r="X195" s="230" t="s">
        <v>362</v>
      </c>
      <c r="Y195" s="230" t="s">
        <v>144</v>
      </c>
      <c r="Z195" s="210"/>
      <c r="AA195" s="210"/>
      <c r="AB195" s="210"/>
      <c r="AC195" s="210"/>
      <c r="AD195" s="210"/>
      <c r="AE195" s="210"/>
      <c r="AF195" s="210"/>
      <c r="AG195" s="210" t="s">
        <v>363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ht="20.399999999999999" outlineLevel="1" x14ac:dyDescent="0.25">
      <c r="A196" s="255">
        <v>61</v>
      </c>
      <c r="B196" s="256" t="s">
        <v>868</v>
      </c>
      <c r="C196" s="268" t="s">
        <v>869</v>
      </c>
      <c r="D196" s="257" t="s">
        <v>376</v>
      </c>
      <c r="E196" s="258">
        <v>6</v>
      </c>
      <c r="F196" s="259"/>
      <c r="G196" s="260">
        <f>ROUND(E196*F196,2)</f>
        <v>0</v>
      </c>
      <c r="H196" s="231"/>
      <c r="I196" s="230">
        <f>ROUND(E196*H196,2)</f>
        <v>0</v>
      </c>
      <c r="J196" s="231"/>
      <c r="K196" s="230">
        <f>ROUND(E196*J196,2)</f>
        <v>0</v>
      </c>
      <c r="L196" s="230">
        <v>21</v>
      </c>
      <c r="M196" s="230">
        <f>G196*(1+L196/100)</f>
        <v>0</v>
      </c>
      <c r="N196" s="229">
        <v>8.9999999999999998E-4</v>
      </c>
      <c r="O196" s="229">
        <f>ROUND(E196*N196,2)</f>
        <v>0.01</v>
      </c>
      <c r="P196" s="229">
        <v>0</v>
      </c>
      <c r="Q196" s="229">
        <f>ROUND(E196*P196,2)</f>
        <v>0</v>
      </c>
      <c r="R196" s="230" t="s">
        <v>387</v>
      </c>
      <c r="S196" s="230" t="s">
        <v>141</v>
      </c>
      <c r="T196" s="230" t="s">
        <v>142</v>
      </c>
      <c r="U196" s="230">
        <v>0</v>
      </c>
      <c r="V196" s="230">
        <f>ROUND(E196*U196,2)</f>
        <v>0</v>
      </c>
      <c r="W196" s="230"/>
      <c r="X196" s="230" t="s">
        <v>362</v>
      </c>
      <c r="Y196" s="230" t="s">
        <v>144</v>
      </c>
      <c r="Z196" s="210"/>
      <c r="AA196" s="210"/>
      <c r="AB196" s="210"/>
      <c r="AC196" s="210"/>
      <c r="AD196" s="210"/>
      <c r="AE196" s="210"/>
      <c r="AF196" s="210"/>
      <c r="AG196" s="210" t="s">
        <v>363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5">
      <c r="A197" s="255">
        <v>62</v>
      </c>
      <c r="B197" s="256" t="s">
        <v>870</v>
      </c>
      <c r="C197" s="268" t="s">
        <v>871</v>
      </c>
      <c r="D197" s="257" t="s">
        <v>376</v>
      </c>
      <c r="E197" s="258">
        <v>4</v>
      </c>
      <c r="F197" s="259"/>
      <c r="G197" s="260">
        <f>ROUND(E197*F197,2)</f>
        <v>0</v>
      </c>
      <c r="H197" s="231"/>
      <c r="I197" s="230">
        <f>ROUND(E197*H197,2)</f>
        <v>0</v>
      </c>
      <c r="J197" s="231"/>
      <c r="K197" s="230">
        <f>ROUND(E197*J197,2)</f>
        <v>0</v>
      </c>
      <c r="L197" s="230">
        <v>21</v>
      </c>
      <c r="M197" s="230">
        <f>G197*(1+L197/100)</f>
        <v>0</v>
      </c>
      <c r="N197" s="229">
        <v>1.9E-3</v>
      </c>
      <c r="O197" s="229">
        <f>ROUND(E197*N197,2)</f>
        <v>0.01</v>
      </c>
      <c r="P197" s="229">
        <v>0</v>
      </c>
      <c r="Q197" s="229">
        <f>ROUND(E197*P197,2)</f>
        <v>0</v>
      </c>
      <c r="R197" s="230" t="s">
        <v>387</v>
      </c>
      <c r="S197" s="230" t="s">
        <v>141</v>
      </c>
      <c r="T197" s="230" t="s">
        <v>142</v>
      </c>
      <c r="U197" s="230">
        <v>0</v>
      </c>
      <c r="V197" s="230">
        <f>ROUND(E197*U197,2)</f>
        <v>0</v>
      </c>
      <c r="W197" s="230"/>
      <c r="X197" s="230" t="s">
        <v>362</v>
      </c>
      <c r="Y197" s="230" t="s">
        <v>144</v>
      </c>
      <c r="Z197" s="210"/>
      <c r="AA197" s="210"/>
      <c r="AB197" s="210"/>
      <c r="AC197" s="210"/>
      <c r="AD197" s="210"/>
      <c r="AE197" s="210"/>
      <c r="AF197" s="210"/>
      <c r="AG197" s="210" t="s">
        <v>363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40.799999999999997" outlineLevel="1" x14ac:dyDescent="0.25">
      <c r="A198" s="255">
        <v>63</v>
      </c>
      <c r="B198" s="256" t="s">
        <v>872</v>
      </c>
      <c r="C198" s="268" t="s">
        <v>873</v>
      </c>
      <c r="D198" s="257" t="s">
        <v>376</v>
      </c>
      <c r="E198" s="258">
        <v>1</v>
      </c>
      <c r="F198" s="259"/>
      <c r="G198" s="260">
        <f>ROUND(E198*F198,2)</f>
        <v>0</v>
      </c>
      <c r="H198" s="231"/>
      <c r="I198" s="230">
        <f>ROUND(E198*H198,2)</f>
        <v>0</v>
      </c>
      <c r="J198" s="231"/>
      <c r="K198" s="230">
        <f>ROUND(E198*J198,2)</f>
        <v>0</v>
      </c>
      <c r="L198" s="230">
        <v>21</v>
      </c>
      <c r="M198" s="230">
        <f>G198*(1+L198/100)</f>
        <v>0</v>
      </c>
      <c r="N198" s="229">
        <v>4.5999999999999999E-3</v>
      </c>
      <c r="O198" s="229">
        <f>ROUND(E198*N198,2)</f>
        <v>0</v>
      </c>
      <c r="P198" s="229">
        <v>0</v>
      </c>
      <c r="Q198" s="229">
        <f>ROUND(E198*P198,2)</f>
        <v>0</v>
      </c>
      <c r="R198" s="230" t="s">
        <v>387</v>
      </c>
      <c r="S198" s="230" t="s">
        <v>141</v>
      </c>
      <c r="T198" s="230" t="s">
        <v>142</v>
      </c>
      <c r="U198" s="230">
        <v>0</v>
      </c>
      <c r="V198" s="230">
        <f>ROUND(E198*U198,2)</f>
        <v>0</v>
      </c>
      <c r="W198" s="230"/>
      <c r="X198" s="230" t="s">
        <v>362</v>
      </c>
      <c r="Y198" s="230" t="s">
        <v>144</v>
      </c>
      <c r="Z198" s="210"/>
      <c r="AA198" s="210"/>
      <c r="AB198" s="210"/>
      <c r="AC198" s="210"/>
      <c r="AD198" s="210"/>
      <c r="AE198" s="210"/>
      <c r="AF198" s="210"/>
      <c r="AG198" s="210" t="s">
        <v>363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ht="30.6" outlineLevel="1" x14ac:dyDescent="0.25">
      <c r="A199" s="247">
        <v>64</v>
      </c>
      <c r="B199" s="248" t="s">
        <v>874</v>
      </c>
      <c r="C199" s="263" t="s">
        <v>875</v>
      </c>
      <c r="D199" s="249" t="s">
        <v>376</v>
      </c>
      <c r="E199" s="250">
        <v>6</v>
      </c>
      <c r="F199" s="251"/>
      <c r="G199" s="252">
        <f>ROUND(E199*F199,2)</f>
        <v>0</v>
      </c>
      <c r="H199" s="231"/>
      <c r="I199" s="230">
        <f>ROUND(E199*H199,2)</f>
        <v>0</v>
      </c>
      <c r="J199" s="231"/>
      <c r="K199" s="230">
        <f>ROUND(E199*J199,2)</f>
        <v>0</v>
      </c>
      <c r="L199" s="230">
        <v>21</v>
      </c>
      <c r="M199" s="230">
        <f>G199*(1+L199/100)</f>
        <v>0</v>
      </c>
      <c r="N199" s="229">
        <v>1.78E-2</v>
      </c>
      <c r="O199" s="229">
        <f>ROUND(E199*N199,2)</f>
        <v>0.11</v>
      </c>
      <c r="P199" s="229">
        <v>0</v>
      </c>
      <c r="Q199" s="229">
        <f>ROUND(E199*P199,2)</f>
        <v>0</v>
      </c>
      <c r="R199" s="230" t="s">
        <v>387</v>
      </c>
      <c r="S199" s="230" t="s">
        <v>141</v>
      </c>
      <c r="T199" s="230" t="s">
        <v>142</v>
      </c>
      <c r="U199" s="230">
        <v>0</v>
      </c>
      <c r="V199" s="230">
        <f>ROUND(E199*U199,2)</f>
        <v>0</v>
      </c>
      <c r="W199" s="230"/>
      <c r="X199" s="230" t="s">
        <v>362</v>
      </c>
      <c r="Y199" s="230" t="s">
        <v>144</v>
      </c>
      <c r="Z199" s="210"/>
      <c r="AA199" s="210"/>
      <c r="AB199" s="210"/>
      <c r="AC199" s="210"/>
      <c r="AD199" s="210"/>
      <c r="AE199" s="210"/>
      <c r="AF199" s="210"/>
      <c r="AG199" s="210" t="s">
        <v>363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2" x14ac:dyDescent="0.25">
      <c r="A200" s="227"/>
      <c r="B200" s="228"/>
      <c r="C200" s="265" t="s">
        <v>876</v>
      </c>
      <c r="D200" s="232"/>
      <c r="E200" s="233">
        <v>2</v>
      </c>
      <c r="F200" s="230"/>
      <c r="G200" s="230"/>
      <c r="H200" s="230"/>
      <c r="I200" s="230"/>
      <c r="J200" s="230"/>
      <c r="K200" s="230"/>
      <c r="L200" s="230"/>
      <c r="M200" s="230"/>
      <c r="N200" s="229"/>
      <c r="O200" s="229"/>
      <c r="P200" s="229"/>
      <c r="Q200" s="229"/>
      <c r="R200" s="230"/>
      <c r="S200" s="230"/>
      <c r="T200" s="230"/>
      <c r="U200" s="230"/>
      <c r="V200" s="230"/>
      <c r="W200" s="230"/>
      <c r="X200" s="230"/>
      <c r="Y200" s="230"/>
      <c r="Z200" s="210"/>
      <c r="AA200" s="210"/>
      <c r="AB200" s="210"/>
      <c r="AC200" s="210"/>
      <c r="AD200" s="210"/>
      <c r="AE200" s="210"/>
      <c r="AF200" s="210"/>
      <c r="AG200" s="210" t="s">
        <v>149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25">
      <c r="A201" s="227"/>
      <c r="B201" s="228"/>
      <c r="C201" s="265" t="s">
        <v>877</v>
      </c>
      <c r="D201" s="232"/>
      <c r="E201" s="233">
        <v>4</v>
      </c>
      <c r="F201" s="230"/>
      <c r="G201" s="230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149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ht="30.6" outlineLevel="1" x14ac:dyDescent="0.25">
      <c r="A202" s="255">
        <v>65</v>
      </c>
      <c r="B202" s="256" t="s">
        <v>878</v>
      </c>
      <c r="C202" s="268" t="s">
        <v>879</v>
      </c>
      <c r="D202" s="257" t="s">
        <v>376</v>
      </c>
      <c r="E202" s="258">
        <v>1</v>
      </c>
      <c r="F202" s="259"/>
      <c r="G202" s="260">
        <f>ROUND(E202*F202,2)</f>
        <v>0</v>
      </c>
      <c r="H202" s="231"/>
      <c r="I202" s="230">
        <f>ROUND(E202*H202,2)</f>
        <v>0</v>
      </c>
      <c r="J202" s="231"/>
      <c r="K202" s="230">
        <f>ROUND(E202*J202,2)</f>
        <v>0</v>
      </c>
      <c r="L202" s="230">
        <v>21</v>
      </c>
      <c r="M202" s="230">
        <f>G202*(1+L202/100)</f>
        <v>0</v>
      </c>
      <c r="N202" s="229">
        <v>1.9699999999999999E-2</v>
      </c>
      <c r="O202" s="229">
        <f>ROUND(E202*N202,2)</f>
        <v>0.02</v>
      </c>
      <c r="P202" s="229">
        <v>0</v>
      </c>
      <c r="Q202" s="229">
        <f>ROUND(E202*P202,2)</f>
        <v>0</v>
      </c>
      <c r="R202" s="230" t="s">
        <v>387</v>
      </c>
      <c r="S202" s="230" t="s">
        <v>141</v>
      </c>
      <c r="T202" s="230" t="s">
        <v>142</v>
      </c>
      <c r="U202" s="230">
        <v>0</v>
      </c>
      <c r="V202" s="230">
        <f>ROUND(E202*U202,2)</f>
        <v>0</v>
      </c>
      <c r="W202" s="230"/>
      <c r="X202" s="230" t="s">
        <v>362</v>
      </c>
      <c r="Y202" s="230" t="s">
        <v>144</v>
      </c>
      <c r="Z202" s="210"/>
      <c r="AA202" s="210"/>
      <c r="AB202" s="210"/>
      <c r="AC202" s="210"/>
      <c r="AD202" s="210"/>
      <c r="AE202" s="210"/>
      <c r="AF202" s="210"/>
      <c r="AG202" s="210" t="s">
        <v>363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ht="20.399999999999999" outlineLevel="1" x14ac:dyDescent="0.25">
      <c r="A203" s="255">
        <v>66</v>
      </c>
      <c r="B203" s="256" t="s">
        <v>880</v>
      </c>
      <c r="C203" s="268" t="s">
        <v>881</v>
      </c>
      <c r="D203" s="257" t="s">
        <v>376</v>
      </c>
      <c r="E203" s="258">
        <v>4</v>
      </c>
      <c r="F203" s="259"/>
      <c r="G203" s="260">
        <f>ROUND(E203*F203,2)</f>
        <v>0</v>
      </c>
      <c r="H203" s="231"/>
      <c r="I203" s="230">
        <f>ROUND(E203*H203,2)</f>
        <v>0</v>
      </c>
      <c r="J203" s="231"/>
      <c r="K203" s="230">
        <f>ROUND(E203*J203,2)</f>
        <v>0</v>
      </c>
      <c r="L203" s="230">
        <v>21</v>
      </c>
      <c r="M203" s="230">
        <f>G203*(1+L203/100)</f>
        <v>0</v>
      </c>
      <c r="N203" s="229">
        <v>1.2200000000000001E-2</v>
      </c>
      <c r="O203" s="229">
        <f>ROUND(E203*N203,2)</f>
        <v>0.05</v>
      </c>
      <c r="P203" s="229">
        <v>0</v>
      </c>
      <c r="Q203" s="229">
        <f>ROUND(E203*P203,2)</f>
        <v>0</v>
      </c>
      <c r="R203" s="230" t="s">
        <v>387</v>
      </c>
      <c r="S203" s="230" t="s">
        <v>141</v>
      </c>
      <c r="T203" s="230" t="s">
        <v>142</v>
      </c>
      <c r="U203" s="230">
        <v>0</v>
      </c>
      <c r="V203" s="230">
        <f>ROUND(E203*U203,2)</f>
        <v>0</v>
      </c>
      <c r="W203" s="230"/>
      <c r="X203" s="230" t="s">
        <v>362</v>
      </c>
      <c r="Y203" s="230" t="s">
        <v>144</v>
      </c>
      <c r="Z203" s="210"/>
      <c r="AA203" s="210"/>
      <c r="AB203" s="210"/>
      <c r="AC203" s="210"/>
      <c r="AD203" s="210"/>
      <c r="AE203" s="210"/>
      <c r="AF203" s="210"/>
      <c r="AG203" s="210" t="s">
        <v>363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ht="30.6" outlineLevel="1" x14ac:dyDescent="0.25">
      <c r="A204" s="255">
        <v>67</v>
      </c>
      <c r="B204" s="256" t="s">
        <v>882</v>
      </c>
      <c r="C204" s="268" t="s">
        <v>883</v>
      </c>
      <c r="D204" s="257" t="s">
        <v>376</v>
      </c>
      <c r="E204" s="258">
        <v>2</v>
      </c>
      <c r="F204" s="259"/>
      <c r="G204" s="260">
        <f>ROUND(E204*F204,2)</f>
        <v>0</v>
      </c>
      <c r="H204" s="231"/>
      <c r="I204" s="230">
        <f>ROUND(E204*H204,2)</f>
        <v>0</v>
      </c>
      <c r="J204" s="231"/>
      <c r="K204" s="230">
        <f>ROUND(E204*J204,2)</f>
        <v>0</v>
      </c>
      <c r="L204" s="230">
        <v>21</v>
      </c>
      <c r="M204" s="230">
        <f>G204*(1+L204/100)</f>
        <v>0</v>
      </c>
      <c r="N204" s="229">
        <v>9.2999999999999992E-3</v>
      </c>
      <c r="O204" s="229">
        <f>ROUND(E204*N204,2)</f>
        <v>0.02</v>
      </c>
      <c r="P204" s="229">
        <v>0</v>
      </c>
      <c r="Q204" s="229">
        <f>ROUND(E204*P204,2)</f>
        <v>0</v>
      </c>
      <c r="R204" s="230" t="s">
        <v>387</v>
      </c>
      <c r="S204" s="230" t="s">
        <v>141</v>
      </c>
      <c r="T204" s="230" t="s">
        <v>142</v>
      </c>
      <c r="U204" s="230">
        <v>0</v>
      </c>
      <c r="V204" s="230">
        <f>ROUND(E204*U204,2)</f>
        <v>0</v>
      </c>
      <c r="W204" s="230"/>
      <c r="X204" s="230" t="s">
        <v>362</v>
      </c>
      <c r="Y204" s="230" t="s">
        <v>144</v>
      </c>
      <c r="Z204" s="210"/>
      <c r="AA204" s="210"/>
      <c r="AB204" s="210"/>
      <c r="AC204" s="210"/>
      <c r="AD204" s="210"/>
      <c r="AE204" s="210"/>
      <c r="AF204" s="210"/>
      <c r="AG204" s="210" t="s">
        <v>363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ht="20.399999999999999" outlineLevel="1" x14ac:dyDescent="0.25">
      <c r="A205" s="255">
        <v>68</v>
      </c>
      <c r="B205" s="256" t="s">
        <v>884</v>
      </c>
      <c r="C205" s="268" t="s">
        <v>885</v>
      </c>
      <c r="D205" s="257" t="s">
        <v>376</v>
      </c>
      <c r="E205" s="258">
        <v>4</v>
      </c>
      <c r="F205" s="259"/>
      <c r="G205" s="260">
        <f>ROUND(E205*F205,2)</f>
        <v>0</v>
      </c>
      <c r="H205" s="231"/>
      <c r="I205" s="230">
        <f>ROUND(E205*H205,2)</f>
        <v>0</v>
      </c>
      <c r="J205" s="231"/>
      <c r="K205" s="230">
        <f>ROUND(E205*J205,2)</f>
        <v>0</v>
      </c>
      <c r="L205" s="230">
        <v>21</v>
      </c>
      <c r="M205" s="230">
        <f>G205*(1+L205/100)</f>
        <v>0</v>
      </c>
      <c r="N205" s="229">
        <v>9.1999999999999998E-3</v>
      </c>
      <c r="O205" s="229">
        <f>ROUND(E205*N205,2)</f>
        <v>0.04</v>
      </c>
      <c r="P205" s="229">
        <v>0</v>
      </c>
      <c r="Q205" s="229">
        <f>ROUND(E205*P205,2)</f>
        <v>0</v>
      </c>
      <c r="R205" s="230" t="s">
        <v>387</v>
      </c>
      <c r="S205" s="230" t="s">
        <v>141</v>
      </c>
      <c r="T205" s="230" t="s">
        <v>142</v>
      </c>
      <c r="U205" s="230">
        <v>0</v>
      </c>
      <c r="V205" s="230">
        <f>ROUND(E205*U205,2)</f>
        <v>0</v>
      </c>
      <c r="W205" s="230"/>
      <c r="X205" s="230" t="s">
        <v>362</v>
      </c>
      <c r="Y205" s="230" t="s">
        <v>144</v>
      </c>
      <c r="Z205" s="210"/>
      <c r="AA205" s="210"/>
      <c r="AB205" s="210"/>
      <c r="AC205" s="210"/>
      <c r="AD205" s="210"/>
      <c r="AE205" s="210"/>
      <c r="AF205" s="210"/>
      <c r="AG205" s="210" t="s">
        <v>363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x14ac:dyDescent="0.25">
      <c r="A206" s="240" t="s">
        <v>136</v>
      </c>
      <c r="B206" s="241" t="s">
        <v>87</v>
      </c>
      <c r="C206" s="262" t="s">
        <v>88</v>
      </c>
      <c r="D206" s="242"/>
      <c r="E206" s="243"/>
      <c r="F206" s="244"/>
      <c r="G206" s="245">
        <f>SUMIF(AG207:AG209,"&lt;&gt;NOR",G207:G209)</f>
        <v>0</v>
      </c>
      <c r="H206" s="239"/>
      <c r="I206" s="239">
        <f>SUM(I207:I209)</f>
        <v>0</v>
      </c>
      <c r="J206" s="239"/>
      <c r="K206" s="239">
        <f>SUM(K207:K209)</f>
        <v>0</v>
      </c>
      <c r="L206" s="239"/>
      <c r="M206" s="239">
        <f>SUM(M207:M209)</f>
        <v>0</v>
      </c>
      <c r="N206" s="238"/>
      <c r="O206" s="238">
        <f>SUM(O207:O209)</f>
        <v>0</v>
      </c>
      <c r="P206" s="238"/>
      <c r="Q206" s="238">
        <f>SUM(Q207:Q209)</f>
        <v>0</v>
      </c>
      <c r="R206" s="239"/>
      <c r="S206" s="239"/>
      <c r="T206" s="239"/>
      <c r="U206" s="239"/>
      <c r="V206" s="239">
        <f>SUM(V207:V209)</f>
        <v>10.73</v>
      </c>
      <c r="W206" s="239"/>
      <c r="X206" s="239"/>
      <c r="Y206" s="239"/>
      <c r="AG206" t="s">
        <v>137</v>
      </c>
    </row>
    <row r="207" spans="1:60" ht="20.399999999999999" outlineLevel="1" x14ac:dyDescent="0.25">
      <c r="A207" s="247">
        <v>69</v>
      </c>
      <c r="B207" s="248" t="s">
        <v>482</v>
      </c>
      <c r="C207" s="263" t="s">
        <v>483</v>
      </c>
      <c r="D207" s="249" t="s">
        <v>191</v>
      </c>
      <c r="E207" s="250">
        <v>290</v>
      </c>
      <c r="F207" s="251"/>
      <c r="G207" s="252">
        <f>ROUND(E207*F207,2)</f>
        <v>0</v>
      </c>
      <c r="H207" s="231"/>
      <c r="I207" s="230">
        <f>ROUND(E207*H207,2)</f>
        <v>0</v>
      </c>
      <c r="J207" s="231"/>
      <c r="K207" s="230">
        <f>ROUND(E207*J207,2)</f>
        <v>0</v>
      </c>
      <c r="L207" s="230">
        <v>21</v>
      </c>
      <c r="M207" s="230">
        <f>G207*(1+L207/100)</f>
        <v>0</v>
      </c>
      <c r="N207" s="229">
        <v>0</v>
      </c>
      <c r="O207" s="229">
        <f>ROUND(E207*N207,2)</f>
        <v>0</v>
      </c>
      <c r="P207" s="229">
        <v>0</v>
      </c>
      <c r="Q207" s="229">
        <f>ROUND(E207*P207,2)</f>
        <v>0</v>
      </c>
      <c r="R207" s="230"/>
      <c r="S207" s="230" t="s">
        <v>141</v>
      </c>
      <c r="T207" s="230" t="s">
        <v>142</v>
      </c>
      <c r="U207" s="230">
        <v>3.6999999999999998E-2</v>
      </c>
      <c r="V207" s="230">
        <f>ROUND(E207*U207,2)</f>
        <v>10.73</v>
      </c>
      <c r="W207" s="230"/>
      <c r="X207" s="230" t="s">
        <v>143</v>
      </c>
      <c r="Y207" s="230" t="s">
        <v>144</v>
      </c>
      <c r="Z207" s="210"/>
      <c r="AA207" s="210"/>
      <c r="AB207" s="210"/>
      <c r="AC207" s="210"/>
      <c r="AD207" s="210"/>
      <c r="AE207" s="210"/>
      <c r="AF207" s="210"/>
      <c r="AG207" s="210" t="s">
        <v>145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2" x14ac:dyDescent="0.25">
      <c r="A208" s="227"/>
      <c r="B208" s="228"/>
      <c r="C208" s="264" t="s">
        <v>484</v>
      </c>
      <c r="D208" s="253"/>
      <c r="E208" s="253"/>
      <c r="F208" s="253"/>
      <c r="G208" s="253"/>
      <c r="H208" s="230"/>
      <c r="I208" s="230"/>
      <c r="J208" s="230"/>
      <c r="K208" s="230"/>
      <c r="L208" s="230"/>
      <c r="M208" s="230"/>
      <c r="N208" s="229"/>
      <c r="O208" s="229"/>
      <c r="P208" s="229"/>
      <c r="Q208" s="229"/>
      <c r="R208" s="230"/>
      <c r="S208" s="230"/>
      <c r="T208" s="230"/>
      <c r="U208" s="230"/>
      <c r="V208" s="230"/>
      <c r="W208" s="230"/>
      <c r="X208" s="230"/>
      <c r="Y208" s="230"/>
      <c r="Z208" s="210"/>
      <c r="AA208" s="210"/>
      <c r="AB208" s="210"/>
      <c r="AC208" s="210"/>
      <c r="AD208" s="210"/>
      <c r="AE208" s="210"/>
      <c r="AF208" s="210"/>
      <c r="AG208" s="210" t="s">
        <v>147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2" x14ac:dyDescent="0.25">
      <c r="A209" s="227"/>
      <c r="B209" s="228"/>
      <c r="C209" s="265" t="s">
        <v>886</v>
      </c>
      <c r="D209" s="232"/>
      <c r="E209" s="233">
        <v>290</v>
      </c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149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x14ac:dyDescent="0.25">
      <c r="A210" s="240" t="s">
        <v>136</v>
      </c>
      <c r="B210" s="241" t="s">
        <v>93</v>
      </c>
      <c r="C210" s="262" t="s">
        <v>94</v>
      </c>
      <c r="D210" s="242"/>
      <c r="E210" s="243"/>
      <c r="F210" s="244"/>
      <c r="G210" s="245">
        <f>SUMIF(AG211:AG217,"&lt;&gt;NOR",G211:G217)</f>
        <v>0</v>
      </c>
      <c r="H210" s="239"/>
      <c r="I210" s="239">
        <f>SUM(I211:I217)</f>
        <v>0</v>
      </c>
      <c r="J210" s="239"/>
      <c r="K210" s="239">
        <f>SUM(K211:K217)</f>
        <v>0</v>
      </c>
      <c r="L210" s="239"/>
      <c r="M210" s="239">
        <f>SUM(M211:M217)</f>
        <v>0</v>
      </c>
      <c r="N210" s="238"/>
      <c r="O210" s="238">
        <f>SUM(O211:O217)</f>
        <v>0</v>
      </c>
      <c r="P210" s="238"/>
      <c r="Q210" s="238">
        <f>SUM(Q211:Q217)</f>
        <v>0</v>
      </c>
      <c r="R210" s="239"/>
      <c r="S210" s="239"/>
      <c r="T210" s="239"/>
      <c r="U210" s="239"/>
      <c r="V210" s="239">
        <f>SUM(V211:V217)</f>
        <v>107.89</v>
      </c>
      <c r="W210" s="239"/>
      <c r="X210" s="239"/>
      <c r="Y210" s="239"/>
      <c r="AG210" t="s">
        <v>137</v>
      </c>
    </row>
    <row r="211" spans="1:60" ht="20.399999999999999" outlineLevel="1" x14ac:dyDescent="0.25">
      <c r="A211" s="247">
        <v>70</v>
      </c>
      <c r="B211" s="248" t="s">
        <v>501</v>
      </c>
      <c r="C211" s="263" t="s">
        <v>502</v>
      </c>
      <c r="D211" s="249" t="s">
        <v>503</v>
      </c>
      <c r="E211" s="250">
        <v>510.11237999999997</v>
      </c>
      <c r="F211" s="251"/>
      <c r="G211" s="252">
        <f>ROUND(E211*F211,2)</f>
        <v>0</v>
      </c>
      <c r="H211" s="231"/>
      <c r="I211" s="230">
        <f>ROUND(E211*H211,2)</f>
        <v>0</v>
      </c>
      <c r="J211" s="231"/>
      <c r="K211" s="230">
        <f>ROUND(E211*J211,2)</f>
        <v>0</v>
      </c>
      <c r="L211" s="230">
        <v>21</v>
      </c>
      <c r="M211" s="230">
        <f>G211*(1+L211/100)</f>
        <v>0</v>
      </c>
      <c r="N211" s="229">
        <v>0</v>
      </c>
      <c r="O211" s="229">
        <f>ROUND(E211*N211,2)</f>
        <v>0</v>
      </c>
      <c r="P211" s="229">
        <v>0</v>
      </c>
      <c r="Q211" s="229">
        <f>ROUND(E211*P211,2)</f>
        <v>0</v>
      </c>
      <c r="R211" s="230"/>
      <c r="S211" s="230" t="s">
        <v>141</v>
      </c>
      <c r="T211" s="230" t="s">
        <v>142</v>
      </c>
      <c r="U211" s="230">
        <v>0.21149999999999999</v>
      </c>
      <c r="V211" s="230">
        <f>ROUND(E211*U211,2)</f>
        <v>107.89</v>
      </c>
      <c r="W211" s="230"/>
      <c r="X211" s="230" t="s">
        <v>143</v>
      </c>
      <c r="Y211" s="230" t="s">
        <v>144</v>
      </c>
      <c r="Z211" s="210"/>
      <c r="AA211" s="210"/>
      <c r="AB211" s="210"/>
      <c r="AC211" s="210"/>
      <c r="AD211" s="210"/>
      <c r="AE211" s="210"/>
      <c r="AF211" s="210"/>
      <c r="AG211" s="210" t="s">
        <v>206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2" x14ac:dyDescent="0.25">
      <c r="A212" s="227"/>
      <c r="B212" s="228"/>
      <c r="C212" s="264" t="s">
        <v>504</v>
      </c>
      <c r="D212" s="253"/>
      <c r="E212" s="253"/>
      <c r="F212" s="253"/>
      <c r="G212" s="253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147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5">
      <c r="A213" s="227"/>
      <c r="B213" s="228"/>
      <c r="C213" s="270" t="s">
        <v>505</v>
      </c>
      <c r="D213" s="261"/>
      <c r="E213" s="261"/>
      <c r="F213" s="261"/>
      <c r="G213" s="261"/>
      <c r="H213" s="230"/>
      <c r="I213" s="230"/>
      <c r="J213" s="230"/>
      <c r="K213" s="230"/>
      <c r="L213" s="230"/>
      <c r="M213" s="230"/>
      <c r="N213" s="229"/>
      <c r="O213" s="229"/>
      <c r="P213" s="229"/>
      <c r="Q213" s="229"/>
      <c r="R213" s="230"/>
      <c r="S213" s="230"/>
      <c r="T213" s="230"/>
      <c r="U213" s="230"/>
      <c r="V213" s="230"/>
      <c r="W213" s="230"/>
      <c r="X213" s="230"/>
      <c r="Y213" s="230"/>
      <c r="Z213" s="210"/>
      <c r="AA213" s="210"/>
      <c r="AB213" s="210"/>
      <c r="AC213" s="210"/>
      <c r="AD213" s="210"/>
      <c r="AE213" s="210"/>
      <c r="AF213" s="210"/>
      <c r="AG213" s="210" t="s">
        <v>147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25">
      <c r="A214" s="227"/>
      <c r="B214" s="228"/>
      <c r="C214" s="265" t="s">
        <v>506</v>
      </c>
      <c r="D214" s="232"/>
      <c r="E214" s="233"/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149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ht="20.399999999999999" outlineLevel="3" x14ac:dyDescent="0.25">
      <c r="A215" s="227"/>
      <c r="B215" s="228"/>
      <c r="C215" s="265" t="s">
        <v>887</v>
      </c>
      <c r="D215" s="232"/>
      <c r="E215" s="233"/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149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5">
      <c r="A216" s="227"/>
      <c r="B216" s="228"/>
      <c r="C216" s="265" t="s">
        <v>888</v>
      </c>
      <c r="D216" s="232"/>
      <c r="E216" s="233"/>
      <c r="F216" s="230"/>
      <c r="G216" s="230"/>
      <c r="H216" s="230"/>
      <c r="I216" s="230"/>
      <c r="J216" s="230"/>
      <c r="K216" s="230"/>
      <c r="L216" s="230"/>
      <c r="M216" s="230"/>
      <c r="N216" s="229"/>
      <c r="O216" s="229"/>
      <c r="P216" s="229"/>
      <c r="Q216" s="229"/>
      <c r="R216" s="230"/>
      <c r="S216" s="230"/>
      <c r="T216" s="230"/>
      <c r="U216" s="230"/>
      <c r="V216" s="230"/>
      <c r="W216" s="230"/>
      <c r="X216" s="230"/>
      <c r="Y216" s="230"/>
      <c r="Z216" s="210"/>
      <c r="AA216" s="210"/>
      <c r="AB216" s="210"/>
      <c r="AC216" s="210"/>
      <c r="AD216" s="210"/>
      <c r="AE216" s="210"/>
      <c r="AF216" s="210"/>
      <c r="AG216" s="210" t="s">
        <v>149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5">
      <c r="A217" s="227"/>
      <c r="B217" s="228"/>
      <c r="C217" s="265" t="s">
        <v>889</v>
      </c>
      <c r="D217" s="232"/>
      <c r="E217" s="233">
        <v>510.11</v>
      </c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149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x14ac:dyDescent="0.25">
      <c r="A218" s="240" t="s">
        <v>136</v>
      </c>
      <c r="B218" s="241" t="s">
        <v>105</v>
      </c>
      <c r="C218" s="262" t="s">
        <v>106</v>
      </c>
      <c r="D218" s="242"/>
      <c r="E218" s="243"/>
      <c r="F218" s="244"/>
      <c r="G218" s="245">
        <f>SUMIF(AG219:AG237,"&lt;&gt;NOR",G219:G237)</f>
        <v>0</v>
      </c>
      <c r="H218" s="239"/>
      <c r="I218" s="239">
        <f>SUM(I219:I237)</f>
        <v>0</v>
      </c>
      <c r="J218" s="239"/>
      <c r="K218" s="239">
        <f>SUM(K219:K237)</f>
        <v>0</v>
      </c>
      <c r="L218" s="239"/>
      <c r="M218" s="239">
        <f>SUM(M219:M237)</f>
        <v>0</v>
      </c>
      <c r="N218" s="238"/>
      <c r="O218" s="238">
        <f>SUM(O219:O237)</f>
        <v>0</v>
      </c>
      <c r="P218" s="238"/>
      <c r="Q218" s="238">
        <f>SUM(Q219:Q237)</f>
        <v>0</v>
      </c>
      <c r="R218" s="239"/>
      <c r="S218" s="239"/>
      <c r="T218" s="239"/>
      <c r="U218" s="239"/>
      <c r="V218" s="239">
        <f>SUM(V219:V237)</f>
        <v>14.079999999999998</v>
      </c>
      <c r="W218" s="239"/>
      <c r="X218" s="239"/>
      <c r="Y218" s="239"/>
      <c r="AG218" t="s">
        <v>137</v>
      </c>
    </row>
    <row r="219" spans="1:60" ht="20.399999999999999" outlineLevel="1" x14ac:dyDescent="0.25">
      <c r="A219" s="247">
        <v>71</v>
      </c>
      <c r="B219" s="248" t="s">
        <v>526</v>
      </c>
      <c r="C219" s="263" t="s">
        <v>527</v>
      </c>
      <c r="D219" s="249" t="s">
        <v>503</v>
      </c>
      <c r="E219" s="250">
        <v>89.02</v>
      </c>
      <c r="F219" s="251"/>
      <c r="G219" s="252">
        <f>ROUND(E219*F219,2)</f>
        <v>0</v>
      </c>
      <c r="H219" s="231"/>
      <c r="I219" s="230">
        <f>ROUND(E219*H219,2)</f>
        <v>0</v>
      </c>
      <c r="J219" s="231"/>
      <c r="K219" s="230">
        <f>ROUND(E219*J219,2)</f>
        <v>0</v>
      </c>
      <c r="L219" s="230">
        <v>21</v>
      </c>
      <c r="M219" s="230">
        <f>G219*(1+L219/100)</f>
        <v>0</v>
      </c>
      <c r="N219" s="229">
        <v>0</v>
      </c>
      <c r="O219" s="229">
        <f>ROUND(E219*N219,2)</f>
        <v>0</v>
      </c>
      <c r="P219" s="229">
        <v>0</v>
      </c>
      <c r="Q219" s="229">
        <f>ROUND(E219*P219,2)</f>
        <v>0</v>
      </c>
      <c r="R219" s="230"/>
      <c r="S219" s="230" t="s">
        <v>141</v>
      </c>
      <c r="T219" s="230" t="s">
        <v>142</v>
      </c>
      <c r="U219" s="230">
        <v>0</v>
      </c>
      <c r="V219" s="230">
        <f>ROUND(E219*U219,2)</f>
        <v>0</v>
      </c>
      <c r="W219" s="230"/>
      <c r="X219" s="230" t="s">
        <v>143</v>
      </c>
      <c r="Y219" s="230" t="s">
        <v>144</v>
      </c>
      <c r="Z219" s="210"/>
      <c r="AA219" s="210"/>
      <c r="AB219" s="210"/>
      <c r="AC219" s="210"/>
      <c r="AD219" s="210"/>
      <c r="AE219" s="210"/>
      <c r="AF219" s="210"/>
      <c r="AG219" s="210" t="s">
        <v>145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5">
      <c r="A220" s="227"/>
      <c r="B220" s="228"/>
      <c r="C220" s="265" t="s">
        <v>890</v>
      </c>
      <c r="D220" s="232"/>
      <c r="E220" s="233">
        <v>89.02</v>
      </c>
      <c r="F220" s="230"/>
      <c r="G220" s="230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149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ht="20.399999999999999" outlineLevel="1" x14ac:dyDescent="0.25">
      <c r="A221" s="247">
        <v>72</v>
      </c>
      <c r="B221" s="248" t="s">
        <v>522</v>
      </c>
      <c r="C221" s="263" t="s">
        <v>523</v>
      </c>
      <c r="D221" s="249" t="s">
        <v>503</v>
      </c>
      <c r="E221" s="250">
        <v>40.194000000000003</v>
      </c>
      <c r="F221" s="251"/>
      <c r="G221" s="252">
        <f>ROUND(E221*F221,2)</f>
        <v>0</v>
      </c>
      <c r="H221" s="231"/>
      <c r="I221" s="230">
        <f>ROUND(E221*H221,2)</f>
        <v>0</v>
      </c>
      <c r="J221" s="231"/>
      <c r="K221" s="230">
        <f>ROUND(E221*J221,2)</f>
        <v>0</v>
      </c>
      <c r="L221" s="230">
        <v>21</v>
      </c>
      <c r="M221" s="230">
        <f>G221*(1+L221/100)</f>
        <v>0</v>
      </c>
      <c r="N221" s="229">
        <v>0</v>
      </c>
      <c r="O221" s="229">
        <f>ROUND(E221*N221,2)</f>
        <v>0</v>
      </c>
      <c r="P221" s="229">
        <v>0</v>
      </c>
      <c r="Q221" s="229">
        <f>ROUND(E221*P221,2)</f>
        <v>0</v>
      </c>
      <c r="R221" s="230"/>
      <c r="S221" s="230" t="s">
        <v>141</v>
      </c>
      <c r="T221" s="230" t="s">
        <v>142</v>
      </c>
      <c r="U221" s="230">
        <v>0</v>
      </c>
      <c r="V221" s="230">
        <f>ROUND(E221*U221,2)</f>
        <v>0</v>
      </c>
      <c r="W221" s="230"/>
      <c r="X221" s="230" t="s">
        <v>143</v>
      </c>
      <c r="Y221" s="230" t="s">
        <v>144</v>
      </c>
      <c r="Z221" s="210"/>
      <c r="AA221" s="210"/>
      <c r="AB221" s="210"/>
      <c r="AC221" s="210"/>
      <c r="AD221" s="210"/>
      <c r="AE221" s="210"/>
      <c r="AF221" s="210"/>
      <c r="AG221" s="210" t="s">
        <v>145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2" x14ac:dyDescent="0.25">
      <c r="A222" s="227"/>
      <c r="B222" s="228"/>
      <c r="C222" s="264" t="s">
        <v>524</v>
      </c>
      <c r="D222" s="253"/>
      <c r="E222" s="253"/>
      <c r="F222" s="253"/>
      <c r="G222" s="253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147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2" x14ac:dyDescent="0.25">
      <c r="A223" s="227"/>
      <c r="B223" s="228"/>
      <c r="C223" s="265" t="s">
        <v>891</v>
      </c>
      <c r="D223" s="232"/>
      <c r="E223" s="233">
        <v>14.36</v>
      </c>
      <c r="F223" s="230"/>
      <c r="G223" s="230"/>
      <c r="H223" s="230"/>
      <c r="I223" s="230"/>
      <c r="J223" s="230"/>
      <c r="K223" s="230"/>
      <c r="L223" s="230"/>
      <c r="M223" s="230"/>
      <c r="N223" s="229"/>
      <c r="O223" s="229"/>
      <c r="P223" s="229"/>
      <c r="Q223" s="229"/>
      <c r="R223" s="230"/>
      <c r="S223" s="230"/>
      <c r="T223" s="230"/>
      <c r="U223" s="230"/>
      <c r="V223" s="230"/>
      <c r="W223" s="230"/>
      <c r="X223" s="230"/>
      <c r="Y223" s="230"/>
      <c r="Z223" s="210"/>
      <c r="AA223" s="210"/>
      <c r="AB223" s="210"/>
      <c r="AC223" s="210"/>
      <c r="AD223" s="210"/>
      <c r="AE223" s="210"/>
      <c r="AF223" s="210"/>
      <c r="AG223" s="210" t="s">
        <v>149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5">
      <c r="A224" s="227"/>
      <c r="B224" s="228"/>
      <c r="C224" s="265" t="s">
        <v>892</v>
      </c>
      <c r="D224" s="232"/>
      <c r="E224" s="233">
        <v>25.84</v>
      </c>
      <c r="F224" s="230"/>
      <c r="G224" s="230"/>
      <c r="H224" s="230"/>
      <c r="I224" s="230"/>
      <c r="J224" s="230"/>
      <c r="K224" s="230"/>
      <c r="L224" s="230"/>
      <c r="M224" s="230"/>
      <c r="N224" s="229"/>
      <c r="O224" s="229"/>
      <c r="P224" s="229"/>
      <c r="Q224" s="229"/>
      <c r="R224" s="230"/>
      <c r="S224" s="230"/>
      <c r="T224" s="230"/>
      <c r="U224" s="230"/>
      <c r="V224" s="230"/>
      <c r="W224" s="230"/>
      <c r="X224" s="230"/>
      <c r="Y224" s="230"/>
      <c r="Z224" s="210"/>
      <c r="AA224" s="210"/>
      <c r="AB224" s="210"/>
      <c r="AC224" s="210"/>
      <c r="AD224" s="210"/>
      <c r="AE224" s="210"/>
      <c r="AF224" s="210"/>
      <c r="AG224" s="210" t="s">
        <v>149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ht="20.399999999999999" outlineLevel="1" x14ac:dyDescent="0.25">
      <c r="A225" s="247">
        <v>73</v>
      </c>
      <c r="B225" s="248" t="s">
        <v>510</v>
      </c>
      <c r="C225" s="263" t="s">
        <v>511</v>
      </c>
      <c r="D225" s="249" t="s">
        <v>503</v>
      </c>
      <c r="E225" s="250">
        <v>129.2088</v>
      </c>
      <c r="F225" s="251"/>
      <c r="G225" s="252">
        <f>ROUND(E225*F225,2)</f>
        <v>0</v>
      </c>
      <c r="H225" s="231"/>
      <c r="I225" s="230">
        <f>ROUND(E225*H225,2)</f>
        <v>0</v>
      </c>
      <c r="J225" s="231"/>
      <c r="K225" s="230">
        <f>ROUND(E225*J225,2)</f>
        <v>0</v>
      </c>
      <c r="L225" s="230">
        <v>21</v>
      </c>
      <c r="M225" s="230">
        <f>G225*(1+L225/100)</f>
        <v>0</v>
      </c>
      <c r="N225" s="229">
        <v>0</v>
      </c>
      <c r="O225" s="229">
        <f>ROUND(E225*N225,2)</f>
        <v>0</v>
      </c>
      <c r="P225" s="229">
        <v>0</v>
      </c>
      <c r="Q225" s="229">
        <f>ROUND(E225*P225,2)</f>
        <v>0</v>
      </c>
      <c r="R225" s="230"/>
      <c r="S225" s="230" t="s">
        <v>141</v>
      </c>
      <c r="T225" s="230" t="s">
        <v>142</v>
      </c>
      <c r="U225" s="230">
        <v>0.01</v>
      </c>
      <c r="V225" s="230">
        <f>ROUND(E225*U225,2)</f>
        <v>1.29</v>
      </c>
      <c r="W225" s="230"/>
      <c r="X225" s="230" t="s">
        <v>143</v>
      </c>
      <c r="Y225" s="230" t="s">
        <v>144</v>
      </c>
      <c r="Z225" s="210"/>
      <c r="AA225" s="210"/>
      <c r="AB225" s="210"/>
      <c r="AC225" s="210"/>
      <c r="AD225" s="210"/>
      <c r="AE225" s="210"/>
      <c r="AF225" s="210"/>
      <c r="AG225" s="210" t="s">
        <v>512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25">
      <c r="A226" s="227"/>
      <c r="B226" s="228"/>
      <c r="C226" s="265" t="s">
        <v>513</v>
      </c>
      <c r="D226" s="232"/>
      <c r="E226" s="233"/>
      <c r="F226" s="230"/>
      <c r="G226" s="230"/>
      <c r="H226" s="230"/>
      <c r="I226" s="230"/>
      <c r="J226" s="230"/>
      <c r="K226" s="230"/>
      <c r="L226" s="230"/>
      <c r="M226" s="230"/>
      <c r="N226" s="229"/>
      <c r="O226" s="229"/>
      <c r="P226" s="229"/>
      <c r="Q226" s="229"/>
      <c r="R226" s="230"/>
      <c r="S226" s="230"/>
      <c r="T226" s="230"/>
      <c r="U226" s="230"/>
      <c r="V226" s="230"/>
      <c r="W226" s="230"/>
      <c r="X226" s="230"/>
      <c r="Y226" s="230"/>
      <c r="Z226" s="210"/>
      <c r="AA226" s="210"/>
      <c r="AB226" s="210"/>
      <c r="AC226" s="210"/>
      <c r="AD226" s="210"/>
      <c r="AE226" s="210"/>
      <c r="AF226" s="210"/>
      <c r="AG226" s="210" t="s">
        <v>149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5">
      <c r="A227" s="227"/>
      <c r="B227" s="228"/>
      <c r="C227" s="265" t="s">
        <v>893</v>
      </c>
      <c r="D227" s="232"/>
      <c r="E227" s="233"/>
      <c r="F227" s="230"/>
      <c r="G227" s="230"/>
      <c r="H227" s="230"/>
      <c r="I227" s="230"/>
      <c r="J227" s="230"/>
      <c r="K227" s="230"/>
      <c r="L227" s="230"/>
      <c r="M227" s="230"/>
      <c r="N227" s="229"/>
      <c r="O227" s="229"/>
      <c r="P227" s="229"/>
      <c r="Q227" s="229"/>
      <c r="R227" s="230"/>
      <c r="S227" s="230"/>
      <c r="T227" s="230"/>
      <c r="U227" s="230"/>
      <c r="V227" s="230"/>
      <c r="W227" s="230"/>
      <c r="X227" s="230"/>
      <c r="Y227" s="230"/>
      <c r="Z227" s="210"/>
      <c r="AA227" s="210"/>
      <c r="AB227" s="210"/>
      <c r="AC227" s="210"/>
      <c r="AD227" s="210"/>
      <c r="AE227" s="210"/>
      <c r="AF227" s="210"/>
      <c r="AG227" s="210" t="s">
        <v>149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5">
      <c r="A228" s="227"/>
      <c r="B228" s="228"/>
      <c r="C228" s="265" t="s">
        <v>894</v>
      </c>
      <c r="D228" s="232"/>
      <c r="E228" s="233">
        <v>129.21</v>
      </c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149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20.399999999999999" outlineLevel="1" x14ac:dyDescent="0.25">
      <c r="A229" s="247">
        <v>74</v>
      </c>
      <c r="B229" s="248" t="s">
        <v>516</v>
      </c>
      <c r="C229" s="263" t="s">
        <v>517</v>
      </c>
      <c r="D229" s="249" t="s">
        <v>503</v>
      </c>
      <c r="E229" s="250">
        <v>3747.0551999999998</v>
      </c>
      <c r="F229" s="251"/>
      <c r="G229" s="252">
        <f>ROUND(E229*F229,2)</f>
        <v>0</v>
      </c>
      <c r="H229" s="231"/>
      <c r="I229" s="230">
        <f>ROUND(E229*H229,2)</f>
        <v>0</v>
      </c>
      <c r="J229" s="231"/>
      <c r="K229" s="230">
        <f>ROUND(E229*J229,2)</f>
        <v>0</v>
      </c>
      <c r="L229" s="230">
        <v>21</v>
      </c>
      <c r="M229" s="230">
        <f>G229*(1+L229/100)</f>
        <v>0</v>
      </c>
      <c r="N229" s="229">
        <v>0</v>
      </c>
      <c r="O229" s="229">
        <f>ROUND(E229*N229,2)</f>
        <v>0</v>
      </c>
      <c r="P229" s="229">
        <v>0</v>
      </c>
      <c r="Q229" s="229">
        <f>ROUND(E229*P229,2)</f>
        <v>0</v>
      </c>
      <c r="R229" s="230"/>
      <c r="S229" s="230" t="s">
        <v>141</v>
      </c>
      <c r="T229" s="230" t="s">
        <v>142</v>
      </c>
      <c r="U229" s="230">
        <v>0</v>
      </c>
      <c r="V229" s="230">
        <f>ROUND(E229*U229,2)</f>
        <v>0</v>
      </c>
      <c r="W229" s="230"/>
      <c r="X229" s="230" t="s">
        <v>143</v>
      </c>
      <c r="Y229" s="230" t="s">
        <v>144</v>
      </c>
      <c r="Z229" s="210"/>
      <c r="AA229" s="210"/>
      <c r="AB229" s="210"/>
      <c r="AC229" s="210"/>
      <c r="AD229" s="210"/>
      <c r="AE229" s="210"/>
      <c r="AF229" s="210"/>
      <c r="AG229" s="210" t="s">
        <v>512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2" x14ac:dyDescent="0.25">
      <c r="A230" s="227"/>
      <c r="B230" s="228"/>
      <c r="C230" s="265" t="s">
        <v>513</v>
      </c>
      <c r="D230" s="232"/>
      <c r="E230" s="233"/>
      <c r="F230" s="230"/>
      <c r="G230" s="230"/>
      <c r="H230" s="230"/>
      <c r="I230" s="230"/>
      <c r="J230" s="230"/>
      <c r="K230" s="230"/>
      <c r="L230" s="230"/>
      <c r="M230" s="230"/>
      <c r="N230" s="229"/>
      <c r="O230" s="229"/>
      <c r="P230" s="229"/>
      <c r="Q230" s="229"/>
      <c r="R230" s="230"/>
      <c r="S230" s="230"/>
      <c r="T230" s="230"/>
      <c r="U230" s="230"/>
      <c r="V230" s="230"/>
      <c r="W230" s="230"/>
      <c r="X230" s="230"/>
      <c r="Y230" s="230"/>
      <c r="Z230" s="210"/>
      <c r="AA230" s="210"/>
      <c r="AB230" s="210"/>
      <c r="AC230" s="210"/>
      <c r="AD230" s="210"/>
      <c r="AE230" s="210"/>
      <c r="AF230" s="210"/>
      <c r="AG230" s="210" t="s">
        <v>149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5">
      <c r="A231" s="227"/>
      <c r="B231" s="228"/>
      <c r="C231" s="265" t="s">
        <v>893</v>
      </c>
      <c r="D231" s="232"/>
      <c r="E231" s="233"/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30"/>
      <c r="Z231" s="210"/>
      <c r="AA231" s="210"/>
      <c r="AB231" s="210"/>
      <c r="AC231" s="210"/>
      <c r="AD231" s="210"/>
      <c r="AE231" s="210"/>
      <c r="AF231" s="210"/>
      <c r="AG231" s="210" t="s">
        <v>149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5">
      <c r="A232" s="227"/>
      <c r="B232" s="228"/>
      <c r="C232" s="265" t="s">
        <v>895</v>
      </c>
      <c r="D232" s="232"/>
      <c r="E232" s="233">
        <v>3747.06</v>
      </c>
      <c r="F232" s="230"/>
      <c r="G232" s="230"/>
      <c r="H232" s="230"/>
      <c r="I232" s="230"/>
      <c r="J232" s="230"/>
      <c r="K232" s="230"/>
      <c r="L232" s="230"/>
      <c r="M232" s="230"/>
      <c r="N232" s="229"/>
      <c r="O232" s="229"/>
      <c r="P232" s="229"/>
      <c r="Q232" s="229"/>
      <c r="R232" s="230"/>
      <c r="S232" s="230"/>
      <c r="T232" s="230"/>
      <c r="U232" s="230"/>
      <c r="V232" s="230"/>
      <c r="W232" s="230"/>
      <c r="X232" s="230"/>
      <c r="Y232" s="230"/>
      <c r="Z232" s="210"/>
      <c r="AA232" s="210"/>
      <c r="AB232" s="210"/>
      <c r="AC232" s="210"/>
      <c r="AD232" s="210"/>
      <c r="AE232" s="210"/>
      <c r="AF232" s="210"/>
      <c r="AG232" s="210" t="s">
        <v>149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1" x14ac:dyDescent="0.25">
      <c r="A233" s="247">
        <v>75</v>
      </c>
      <c r="B233" s="248" t="s">
        <v>519</v>
      </c>
      <c r="C233" s="263" t="s">
        <v>520</v>
      </c>
      <c r="D233" s="249" t="s">
        <v>503</v>
      </c>
      <c r="E233" s="250">
        <v>129.2088</v>
      </c>
      <c r="F233" s="251"/>
      <c r="G233" s="252">
        <f>ROUND(E233*F233,2)</f>
        <v>0</v>
      </c>
      <c r="H233" s="231"/>
      <c r="I233" s="230">
        <f>ROUND(E233*H233,2)</f>
        <v>0</v>
      </c>
      <c r="J233" s="231"/>
      <c r="K233" s="230">
        <f>ROUND(E233*J233,2)</f>
        <v>0</v>
      </c>
      <c r="L233" s="230">
        <v>21</v>
      </c>
      <c r="M233" s="230">
        <f>G233*(1+L233/100)</f>
        <v>0</v>
      </c>
      <c r="N233" s="229">
        <v>0</v>
      </c>
      <c r="O233" s="229">
        <f>ROUND(E233*N233,2)</f>
        <v>0</v>
      </c>
      <c r="P233" s="229">
        <v>0</v>
      </c>
      <c r="Q233" s="229">
        <f>ROUND(E233*P233,2)</f>
        <v>0</v>
      </c>
      <c r="R233" s="230"/>
      <c r="S233" s="230" t="s">
        <v>141</v>
      </c>
      <c r="T233" s="230" t="s">
        <v>142</v>
      </c>
      <c r="U233" s="230">
        <v>9.9000000000000005E-2</v>
      </c>
      <c r="V233" s="230">
        <f>ROUND(E233*U233,2)</f>
        <v>12.79</v>
      </c>
      <c r="W233" s="230"/>
      <c r="X233" s="230" t="s">
        <v>143</v>
      </c>
      <c r="Y233" s="230" t="s">
        <v>144</v>
      </c>
      <c r="Z233" s="210"/>
      <c r="AA233" s="210"/>
      <c r="AB233" s="210"/>
      <c r="AC233" s="210"/>
      <c r="AD233" s="210"/>
      <c r="AE233" s="210"/>
      <c r="AF233" s="210"/>
      <c r="AG233" s="210" t="s">
        <v>512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2" x14ac:dyDescent="0.25">
      <c r="A234" s="227"/>
      <c r="B234" s="228"/>
      <c r="C234" s="264" t="s">
        <v>521</v>
      </c>
      <c r="D234" s="253"/>
      <c r="E234" s="253"/>
      <c r="F234" s="253"/>
      <c r="G234" s="253"/>
      <c r="H234" s="230"/>
      <c r="I234" s="230"/>
      <c r="J234" s="230"/>
      <c r="K234" s="230"/>
      <c r="L234" s="230"/>
      <c r="M234" s="230"/>
      <c r="N234" s="229"/>
      <c r="O234" s="229"/>
      <c r="P234" s="229"/>
      <c r="Q234" s="229"/>
      <c r="R234" s="230"/>
      <c r="S234" s="230"/>
      <c r="T234" s="230"/>
      <c r="U234" s="230"/>
      <c r="V234" s="230"/>
      <c r="W234" s="230"/>
      <c r="X234" s="230"/>
      <c r="Y234" s="230"/>
      <c r="Z234" s="210"/>
      <c r="AA234" s="210"/>
      <c r="AB234" s="210"/>
      <c r="AC234" s="210"/>
      <c r="AD234" s="210"/>
      <c r="AE234" s="210"/>
      <c r="AF234" s="210"/>
      <c r="AG234" s="210" t="s">
        <v>147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2" x14ac:dyDescent="0.25">
      <c r="A235" s="227"/>
      <c r="B235" s="228"/>
      <c r="C235" s="265" t="s">
        <v>513</v>
      </c>
      <c r="D235" s="232"/>
      <c r="E235" s="233"/>
      <c r="F235" s="230"/>
      <c r="G235" s="230"/>
      <c r="H235" s="230"/>
      <c r="I235" s="230"/>
      <c r="J235" s="230"/>
      <c r="K235" s="230"/>
      <c r="L235" s="230"/>
      <c r="M235" s="230"/>
      <c r="N235" s="229"/>
      <c r="O235" s="229"/>
      <c r="P235" s="229"/>
      <c r="Q235" s="229"/>
      <c r="R235" s="230"/>
      <c r="S235" s="230"/>
      <c r="T235" s="230"/>
      <c r="U235" s="230"/>
      <c r="V235" s="230"/>
      <c r="W235" s="230"/>
      <c r="X235" s="230"/>
      <c r="Y235" s="230"/>
      <c r="Z235" s="210"/>
      <c r="AA235" s="210"/>
      <c r="AB235" s="210"/>
      <c r="AC235" s="210"/>
      <c r="AD235" s="210"/>
      <c r="AE235" s="210"/>
      <c r="AF235" s="210"/>
      <c r="AG235" s="210" t="s">
        <v>149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5">
      <c r="A236" s="227"/>
      <c r="B236" s="228"/>
      <c r="C236" s="265" t="s">
        <v>893</v>
      </c>
      <c r="D236" s="232"/>
      <c r="E236" s="233"/>
      <c r="F236" s="230"/>
      <c r="G236" s="230"/>
      <c r="H236" s="230"/>
      <c r="I236" s="230"/>
      <c r="J236" s="230"/>
      <c r="K236" s="230"/>
      <c r="L236" s="230"/>
      <c r="M236" s="230"/>
      <c r="N236" s="229"/>
      <c r="O236" s="229"/>
      <c r="P236" s="229"/>
      <c r="Q236" s="229"/>
      <c r="R236" s="230"/>
      <c r="S236" s="230"/>
      <c r="T236" s="230"/>
      <c r="U236" s="230"/>
      <c r="V236" s="230"/>
      <c r="W236" s="230"/>
      <c r="X236" s="230"/>
      <c r="Y236" s="230"/>
      <c r="Z236" s="210"/>
      <c r="AA236" s="210"/>
      <c r="AB236" s="210"/>
      <c r="AC236" s="210"/>
      <c r="AD236" s="210"/>
      <c r="AE236" s="210"/>
      <c r="AF236" s="210"/>
      <c r="AG236" s="210" t="s">
        <v>149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3" x14ac:dyDescent="0.25">
      <c r="A237" s="227"/>
      <c r="B237" s="228"/>
      <c r="C237" s="265" t="s">
        <v>894</v>
      </c>
      <c r="D237" s="232"/>
      <c r="E237" s="233">
        <v>129.21</v>
      </c>
      <c r="F237" s="230"/>
      <c r="G237" s="230"/>
      <c r="H237" s="230"/>
      <c r="I237" s="230"/>
      <c r="J237" s="230"/>
      <c r="K237" s="230"/>
      <c r="L237" s="230"/>
      <c r="M237" s="230"/>
      <c r="N237" s="229"/>
      <c r="O237" s="229"/>
      <c r="P237" s="229"/>
      <c r="Q237" s="229"/>
      <c r="R237" s="230"/>
      <c r="S237" s="230"/>
      <c r="T237" s="230"/>
      <c r="U237" s="230"/>
      <c r="V237" s="230"/>
      <c r="W237" s="230"/>
      <c r="X237" s="230"/>
      <c r="Y237" s="230"/>
      <c r="Z237" s="210"/>
      <c r="AA237" s="210"/>
      <c r="AB237" s="210"/>
      <c r="AC237" s="210"/>
      <c r="AD237" s="210"/>
      <c r="AE237" s="210"/>
      <c r="AF237" s="210"/>
      <c r="AG237" s="210" t="s">
        <v>149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x14ac:dyDescent="0.25">
      <c r="A238" s="3"/>
      <c r="B238" s="4"/>
      <c r="C238" s="271"/>
      <c r="D238" s="6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AE238">
        <v>12</v>
      </c>
      <c r="AF238">
        <v>21</v>
      </c>
      <c r="AG238" t="s">
        <v>122</v>
      </c>
    </row>
    <row r="239" spans="1:60" x14ac:dyDescent="0.25">
      <c r="A239" s="213"/>
      <c r="B239" s="214" t="s">
        <v>31</v>
      </c>
      <c r="C239" s="272"/>
      <c r="D239" s="215"/>
      <c r="E239" s="216"/>
      <c r="F239" s="216"/>
      <c r="G239" s="246">
        <f>G8+G113+G127+G206+G210+G218</f>
        <v>0</v>
      </c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AE239">
        <f>SUMIF(L7:L237,AE238,G7:G237)</f>
        <v>0</v>
      </c>
      <c r="AF239">
        <f>SUMIF(L7:L237,AF238,G7:G237)</f>
        <v>0</v>
      </c>
      <c r="AG239" t="s">
        <v>529</v>
      </c>
    </row>
    <row r="240" spans="1:60" x14ac:dyDescent="0.25">
      <c r="A240" s="3"/>
      <c r="B240" s="4"/>
      <c r="C240" s="271"/>
      <c r="D240" s="6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33" x14ac:dyDescent="0.25">
      <c r="A241" s="3"/>
      <c r="B241" s="4"/>
      <c r="C241" s="271"/>
      <c r="D241" s="6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33" x14ac:dyDescent="0.25">
      <c r="A242" s="217" t="s">
        <v>530</v>
      </c>
      <c r="B242" s="217"/>
      <c r="C242" s="273"/>
      <c r="D242" s="6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33" x14ac:dyDescent="0.25">
      <c r="A243" s="218"/>
      <c r="B243" s="219"/>
      <c r="C243" s="274"/>
      <c r="D243" s="219"/>
      <c r="E243" s="219"/>
      <c r="F243" s="219"/>
      <c r="G243" s="220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AG243" t="s">
        <v>531</v>
      </c>
    </row>
    <row r="244" spans="1:33" x14ac:dyDescent="0.25">
      <c r="A244" s="221"/>
      <c r="B244" s="222"/>
      <c r="C244" s="275"/>
      <c r="D244" s="222"/>
      <c r="E244" s="222"/>
      <c r="F244" s="222"/>
      <c r="G244" s="22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33" x14ac:dyDescent="0.25">
      <c r="A245" s="221"/>
      <c r="B245" s="222"/>
      <c r="C245" s="275"/>
      <c r="D245" s="222"/>
      <c r="E245" s="222"/>
      <c r="F245" s="222"/>
      <c r="G245" s="22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33" x14ac:dyDescent="0.25">
      <c r="A246" s="221"/>
      <c r="B246" s="222"/>
      <c r="C246" s="275"/>
      <c r="D246" s="222"/>
      <c r="E246" s="222"/>
      <c r="F246" s="222"/>
      <c r="G246" s="22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33" x14ac:dyDescent="0.25">
      <c r="A247" s="224"/>
      <c r="B247" s="225"/>
      <c r="C247" s="276"/>
      <c r="D247" s="225"/>
      <c r="E247" s="225"/>
      <c r="F247" s="225"/>
      <c r="G247" s="226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</row>
    <row r="248" spans="1:33" x14ac:dyDescent="0.25">
      <c r="A248" s="3"/>
      <c r="B248" s="4"/>
      <c r="C248" s="271"/>
      <c r="D248" s="6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33" x14ac:dyDescent="0.25">
      <c r="C249" s="277"/>
      <c r="D249" s="10"/>
      <c r="AG249" t="s">
        <v>532</v>
      </c>
    </row>
    <row r="250" spans="1:33" x14ac:dyDescent="0.25">
      <c r="D250" s="10"/>
    </row>
    <row r="251" spans="1:33" x14ac:dyDescent="0.25">
      <c r="D251" s="10"/>
    </row>
    <row r="252" spans="1:33" x14ac:dyDescent="0.25">
      <c r="D252" s="10"/>
    </row>
    <row r="253" spans="1:33" x14ac:dyDescent="0.25">
      <c r="D253" s="10"/>
    </row>
    <row r="254" spans="1:33" x14ac:dyDescent="0.25">
      <c r="D254" s="10"/>
    </row>
    <row r="255" spans="1:33" x14ac:dyDescent="0.25">
      <c r="D255" s="10"/>
    </row>
    <row r="256" spans="1:33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3">
    <mergeCell ref="C213:G213"/>
    <mergeCell ref="C222:G222"/>
    <mergeCell ref="C234:G234"/>
    <mergeCell ref="C186:G186"/>
    <mergeCell ref="C188:G188"/>
    <mergeCell ref="C190:G190"/>
    <mergeCell ref="C193:G193"/>
    <mergeCell ref="C208:G208"/>
    <mergeCell ref="C212:G212"/>
    <mergeCell ref="C146:G146"/>
    <mergeCell ref="C156:G156"/>
    <mergeCell ref="C158:G158"/>
    <mergeCell ref="C160:G160"/>
    <mergeCell ref="C162:G162"/>
    <mergeCell ref="C171:G171"/>
    <mergeCell ref="C107:G107"/>
    <mergeCell ref="C108:G108"/>
    <mergeCell ref="C115:G115"/>
    <mergeCell ref="C118:G118"/>
    <mergeCell ref="C123:G123"/>
    <mergeCell ref="C144:G144"/>
    <mergeCell ref="C78:G78"/>
    <mergeCell ref="C81:G81"/>
    <mergeCell ref="C84:G84"/>
    <mergeCell ref="C88:G88"/>
    <mergeCell ref="C98:G98"/>
    <mergeCell ref="C101:G101"/>
    <mergeCell ref="C43:G43"/>
    <mergeCell ref="C46:G46"/>
    <mergeCell ref="C55:G55"/>
    <mergeCell ref="C64:G64"/>
    <mergeCell ref="C73:G73"/>
    <mergeCell ref="C76:G76"/>
    <mergeCell ref="A1:G1"/>
    <mergeCell ref="C2:G2"/>
    <mergeCell ref="C3:G3"/>
    <mergeCell ref="C4:G4"/>
    <mergeCell ref="A242:C242"/>
    <mergeCell ref="A243:G247"/>
    <mergeCell ref="C10:G10"/>
    <mergeCell ref="C27:G27"/>
    <mergeCell ref="C32:G32"/>
    <mergeCell ref="C36:G36"/>
  </mergeCells>
  <pageMargins left="0.59055118110236204" right="0.196850393700787" top="0.78740157499999996" bottom="0.78740157499999996" header="0.3" footer="0.3"/>
  <pageSetup paperSize="9" orientation="portrait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FC5B5-1473-4A68-A68D-24B7106D9E6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5.05" customHeight="1" x14ac:dyDescent="0.25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5.05" customHeight="1" x14ac:dyDescent="0.25">
      <c r="A3" s="196" t="s">
        <v>9</v>
      </c>
      <c r="B3" s="48" t="s">
        <v>66</v>
      </c>
      <c r="C3" s="199" t="s">
        <v>67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5.05" customHeight="1" x14ac:dyDescent="0.25">
      <c r="A4" s="200" t="s">
        <v>10</v>
      </c>
      <c r="B4" s="201" t="s">
        <v>62</v>
      </c>
      <c r="C4" s="202" t="s">
        <v>69</v>
      </c>
      <c r="D4" s="203"/>
      <c r="E4" s="203"/>
      <c r="F4" s="203"/>
      <c r="G4" s="204"/>
      <c r="AG4" t="s">
        <v>113</v>
      </c>
    </row>
    <row r="5" spans="1:60" x14ac:dyDescent="0.25">
      <c r="D5" s="10"/>
    </row>
    <row r="6" spans="1:60" ht="39.6" x14ac:dyDescent="0.25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40" t="s">
        <v>136</v>
      </c>
      <c r="B8" s="241" t="s">
        <v>60</v>
      </c>
      <c r="C8" s="262" t="s">
        <v>78</v>
      </c>
      <c r="D8" s="242"/>
      <c r="E8" s="243"/>
      <c r="F8" s="244"/>
      <c r="G8" s="245">
        <f>SUMIF(AG9:AG130,"&lt;&gt;NOR",G9:G130)</f>
        <v>0</v>
      </c>
      <c r="H8" s="239"/>
      <c r="I8" s="239">
        <f>SUM(I9:I130)</f>
        <v>0</v>
      </c>
      <c r="J8" s="239"/>
      <c r="K8" s="239">
        <f>SUM(K9:K130)</f>
        <v>0</v>
      </c>
      <c r="L8" s="239"/>
      <c r="M8" s="239">
        <f>SUM(M9:M130)</f>
        <v>0</v>
      </c>
      <c r="N8" s="238"/>
      <c r="O8" s="238">
        <f>SUM(O9:O130)</f>
        <v>431.67</v>
      </c>
      <c r="P8" s="238"/>
      <c r="Q8" s="238">
        <f>SUM(Q9:Q130)</f>
        <v>20.43</v>
      </c>
      <c r="R8" s="239"/>
      <c r="S8" s="239"/>
      <c r="T8" s="239"/>
      <c r="U8" s="239"/>
      <c r="V8" s="239">
        <f>SUM(V9:V130)</f>
        <v>799.47</v>
      </c>
      <c r="W8" s="239"/>
      <c r="X8" s="239"/>
      <c r="Y8" s="239"/>
      <c r="AG8" t="s">
        <v>137</v>
      </c>
    </row>
    <row r="9" spans="1:60" ht="20.399999999999999" outlineLevel="1" x14ac:dyDescent="0.25">
      <c r="A9" s="247">
        <v>1</v>
      </c>
      <c r="B9" s="248" t="s">
        <v>153</v>
      </c>
      <c r="C9" s="263" t="s">
        <v>154</v>
      </c>
      <c r="D9" s="249" t="s">
        <v>140</v>
      </c>
      <c r="E9" s="250">
        <v>9</v>
      </c>
      <c r="F9" s="251"/>
      <c r="G9" s="252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0.33</v>
      </c>
      <c r="Q9" s="229">
        <f>ROUND(E9*P9,2)</f>
        <v>2.97</v>
      </c>
      <c r="R9" s="230"/>
      <c r="S9" s="230" t="s">
        <v>141</v>
      </c>
      <c r="T9" s="230" t="s">
        <v>142</v>
      </c>
      <c r="U9" s="230">
        <v>0.3135</v>
      </c>
      <c r="V9" s="230">
        <f>ROUND(E9*U9,2)</f>
        <v>2.82</v>
      </c>
      <c r="W9" s="230"/>
      <c r="X9" s="230" t="s">
        <v>143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145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5">
      <c r="A10" s="227"/>
      <c r="B10" s="228"/>
      <c r="C10" s="265" t="s">
        <v>148</v>
      </c>
      <c r="D10" s="232"/>
      <c r="E10" s="233"/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5">
      <c r="A11" s="227"/>
      <c r="B11" s="228"/>
      <c r="C11" s="265" t="s">
        <v>896</v>
      </c>
      <c r="D11" s="232"/>
      <c r="E11" s="233">
        <v>9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0.399999999999999" outlineLevel="1" x14ac:dyDescent="0.25">
      <c r="A12" s="247">
        <v>2</v>
      </c>
      <c r="B12" s="248" t="s">
        <v>533</v>
      </c>
      <c r="C12" s="263" t="s">
        <v>534</v>
      </c>
      <c r="D12" s="249" t="s">
        <v>140</v>
      </c>
      <c r="E12" s="250">
        <v>16.2</v>
      </c>
      <c r="F12" s="251"/>
      <c r="G12" s="252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0.48399999999999999</v>
      </c>
      <c r="Q12" s="229">
        <f>ROUND(E12*P12,2)</f>
        <v>7.84</v>
      </c>
      <c r="R12" s="230"/>
      <c r="S12" s="230" t="s">
        <v>141</v>
      </c>
      <c r="T12" s="230" t="s">
        <v>142</v>
      </c>
      <c r="U12" s="230">
        <v>0.42620000000000002</v>
      </c>
      <c r="V12" s="230">
        <f>ROUND(E12*U12,2)</f>
        <v>6.9</v>
      </c>
      <c r="W12" s="230"/>
      <c r="X12" s="230" t="s">
        <v>143</v>
      </c>
      <c r="Y12" s="230" t="s">
        <v>144</v>
      </c>
      <c r="Z12" s="210"/>
      <c r="AA12" s="210"/>
      <c r="AB12" s="210"/>
      <c r="AC12" s="210"/>
      <c r="AD12" s="210"/>
      <c r="AE12" s="210"/>
      <c r="AF12" s="210"/>
      <c r="AG12" s="210" t="s">
        <v>145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5">
      <c r="A13" s="227"/>
      <c r="B13" s="228"/>
      <c r="C13" s="265" t="s">
        <v>148</v>
      </c>
      <c r="D13" s="232"/>
      <c r="E13" s="233"/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149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5">
      <c r="A14" s="227"/>
      <c r="B14" s="228"/>
      <c r="C14" s="265" t="s">
        <v>897</v>
      </c>
      <c r="D14" s="232"/>
      <c r="E14" s="233">
        <v>16.2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30.6" outlineLevel="1" x14ac:dyDescent="0.25">
      <c r="A15" s="247">
        <v>3</v>
      </c>
      <c r="B15" s="248" t="s">
        <v>536</v>
      </c>
      <c r="C15" s="263" t="s">
        <v>537</v>
      </c>
      <c r="D15" s="249" t="s">
        <v>140</v>
      </c>
      <c r="E15" s="250">
        <v>16.2</v>
      </c>
      <c r="F15" s="251"/>
      <c r="G15" s="252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0.17599999999999999</v>
      </c>
      <c r="Q15" s="229">
        <f>ROUND(E15*P15,2)</f>
        <v>2.85</v>
      </c>
      <c r="R15" s="230"/>
      <c r="S15" s="230" t="s">
        <v>141</v>
      </c>
      <c r="T15" s="230" t="s">
        <v>142</v>
      </c>
      <c r="U15" s="230">
        <v>0.33679999999999999</v>
      </c>
      <c r="V15" s="230">
        <f>ROUND(E15*U15,2)</f>
        <v>5.46</v>
      </c>
      <c r="W15" s="230"/>
      <c r="X15" s="230" t="s">
        <v>143</v>
      </c>
      <c r="Y15" s="230" t="s">
        <v>144</v>
      </c>
      <c r="Z15" s="210"/>
      <c r="AA15" s="210"/>
      <c r="AB15" s="210"/>
      <c r="AC15" s="210"/>
      <c r="AD15" s="210"/>
      <c r="AE15" s="210"/>
      <c r="AF15" s="210"/>
      <c r="AG15" s="210" t="s">
        <v>145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27"/>
      <c r="B16" s="228"/>
      <c r="C16" s="265" t="s">
        <v>148</v>
      </c>
      <c r="D16" s="232"/>
      <c r="E16" s="233"/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149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5">
      <c r="A17" s="227"/>
      <c r="B17" s="228"/>
      <c r="C17" s="265" t="s">
        <v>897</v>
      </c>
      <c r="D17" s="232"/>
      <c r="E17" s="233">
        <v>16.2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149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0.399999999999999" outlineLevel="1" x14ac:dyDescent="0.25">
      <c r="A18" s="247">
        <v>4</v>
      </c>
      <c r="B18" s="248" t="s">
        <v>540</v>
      </c>
      <c r="C18" s="263" t="s">
        <v>541</v>
      </c>
      <c r="D18" s="249" t="s">
        <v>140</v>
      </c>
      <c r="E18" s="250">
        <v>16.2</v>
      </c>
      <c r="F18" s="251"/>
      <c r="G18" s="252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0.11</v>
      </c>
      <c r="Q18" s="229">
        <f>ROUND(E18*P18,2)</f>
        <v>1.78</v>
      </c>
      <c r="R18" s="230"/>
      <c r="S18" s="230" t="s">
        <v>141</v>
      </c>
      <c r="T18" s="230" t="s">
        <v>142</v>
      </c>
      <c r="U18" s="230">
        <v>0.2</v>
      </c>
      <c r="V18" s="230">
        <f>ROUND(E18*U18,2)</f>
        <v>3.24</v>
      </c>
      <c r="W18" s="230"/>
      <c r="X18" s="230" t="s">
        <v>143</v>
      </c>
      <c r="Y18" s="230" t="s">
        <v>144</v>
      </c>
      <c r="Z18" s="210"/>
      <c r="AA18" s="210"/>
      <c r="AB18" s="210"/>
      <c r="AC18" s="210"/>
      <c r="AD18" s="210"/>
      <c r="AE18" s="210"/>
      <c r="AF18" s="210"/>
      <c r="AG18" s="210" t="s">
        <v>145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27"/>
      <c r="B19" s="228"/>
      <c r="C19" s="265" t="s">
        <v>148</v>
      </c>
      <c r="D19" s="232"/>
      <c r="E19" s="233"/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149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5">
      <c r="A20" s="227"/>
      <c r="B20" s="228"/>
      <c r="C20" s="265" t="s">
        <v>897</v>
      </c>
      <c r="D20" s="232"/>
      <c r="E20" s="233">
        <v>16.2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149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0.399999999999999" outlineLevel="1" x14ac:dyDescent="0.25">
      <c r="A21" s="247">
        <v>5</v>
      </c>
      <c r="B21" s="248" t="s">
        <v>177</v>
      </c>
      <c r="C21" s="263" t="s">
        <v>178</v>
      </c>
      <c r="D21" s="249" t="s">
        <v>140</v>
      </c>
      <c r="E21" s="250">
        <v>25.2</v>
      </c>
      <c r="F21" s="251"/>
      <c r="G21" s="252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0.19800000000000001</v>
      </c>
      <c r="Q21" s="229">
        <f>ROUND(E21*P21,2)</f>
        <v>4.99</v>
      </c>
      <c r="R21" s="230"/>
      <c r="S21" s="230" t="s">
        <v>141</v>
      </c>
      <c r="T21" s="230" t="s">
        <v>142</v>
      </c>
      <c r="U21" s="230">
        <v>0.34</v>
      </c>
      <c r="V21" s="230">
        <f>ROUND(E21*U21,2)</f>
        <v>8.57</v>
      </c>
      <c r="W21" s="230"/>
      <c r="X21" s="230" t="s">
        <v>143</v>
      </c>
      <c r="Y21" s="230" t="s">
        <v>144</v>
      </c>
      <c r="Z21" s="210"/>
      <c r="AA21" s="210"/>
      <c r="AB21" s="210"/>
      <c r="AC21" s="210"/>
      <c r="AD21" s="210"/>
      <c r="AE21" s="210"/>
      <c r="AF21" s="210"/>
      <c r="AG21" s="210" t="s">
        <v>145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27"/>
      <c r="B22" s="228"/>
      <c r="C22" s="265" t="s">
        <v>148</v>
      </c>
      <c r="D22" s="232"/>
      <c r="E22" s="233"/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149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5">
      <c r="A23" s="227"/>
      <c r="B23" s="228"/>
      <c r="C23" s="265" t="s">
        <v>897</v>
      </c>
      <c r="D23" s="232"/>
      <c r="E23" s="233">
        <v>16.2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149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5">
      <c r="A24" s="227"/>
      <c r="B24" s="228"/>
      <c r="C24" s="265" t="s">
        <v>148</v>
      </c>
      <c r="D24" s="232"/>
      <c r="E24" s="233"/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149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5">
      <c r="A25" s="227"/>
      <c r="B25" s="228"/>
      <c r="C25" s="265" t="s">
        <v>896</v>
      </c>
      <c r="D25" s="232"/>
      <c r="E25" s="233">
        <v>9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5">
      <c r="A26" s="247">
        <v>6</v>
      </c>
      <c r="B26" s="248" t="s">
        <v>219</v>
      </c>
      <c r="C26" s="263" t="s">
        <v>220</v>
      </c>
      <c r="D26" s="249" t="s">
        <v>221</v>
      </c>
      <c r="E26" s="250">
        <v>10.08</v>
      </c>
      <c r="F26" s="251"/>
      <c r="G26" s="252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141</v>
      </c>
      <c r="T26" s="230" t="s">
        <v>142</v>
      </c>
      <c r="U26" s="230">
        <v>1.548</v>
      </c>
      <c r="V26" s="230">
        <f>ROUND(E26*U26,2)</f>
        <v>15.6</v>
      </c>
      <c r="W26" s="230"/>
      <c r="X26" s="230" t="s">
        <v>143</v>
      </c>
      <c r="Y26" s="230" t="s">
        <v>144</v>
      </c>
      <c r="Z26" s="210"/>
      <c r="AA26" s="210"/>
      <c r="AB26" s="210"/>
      <c r="AC26" s="210"/>
      <c r="AD26" s="210"/>
      <c r="AE26" s="210"/>
      <c r="AF26" s="210"/>
      <c r="AG26" s="210" t="s">
        <v>145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1" outlineLevel="2" x14ac:dyDescent="0.25">
      <c r="A27" s="227"/>
      <c r="B27" s="228"/>
      <c r="C27" s="264" t="s">
        <v>222</v>
      </c>
      <c r="D27" s="253"/>
      <c r="E27" s="253"/>
      <c r="F27" s="253"/>
      <c r="G27" s="253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54" t="str">
        <f>C27</f>
        <v>příplatek k cenám vykopávek za ztížení vykopávky v blízkosti podzemního vedení nebo výbušnin v horninách jakékoliv třídy,</v>
      </c>
      <c r="BB27" s="210"/>
      <c r="BC27" s="210"/>
      <c r="BD27" s="210"/>
      <c r="BE27" s="210"/>
      <c r="BF27" s="210"/>
      <c r="BG27" s="210"/>
      <c r="BH27" s="210"/>
    </row>
    <row r="28" spans="1:60" outlineLevel="2" x14ac:dyDescent="0.25">
      <c r="A28" s="227"/>
      <c r="B28" s="228"/>
      <c r="C28" s="265" t="s">
        <v>213</v>
      </c>
      <c r="D28" s="232"/>
      <c r="E28" s="233"/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149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5">
      <c r="A29" s="227"/>
      <c r="B29" s="228"/>
      <c r="C29" s="265" t="s">
        <v>898</v>
      </c>
      <c r="D29" s="232"/>
      <c r="E29" s="233">
        <v>10.08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149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5">
      <c r="A30" s="247">
        <v>7</v>
      </c>
      <c r="B30" s="248" t="s">
        <v>736</v>
      </c>
      <c r="C30" s="263" t="s">
        <v>737</v>
      </c>
      <c r="D30" s="249" t="s">
        <v>221</v>
      </c>
      <c r="E30" s="250">
        <v>1.2825</v>
      </c>
      <c r="F30" s="251"/>
      <c r="G30" s="252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141</v>
      </c>
      <c r="T30" s="230" t="s">
        <v>142</v>
      </c>
      <c r="U30" s="230">
        <v>9.5200000000000007E-2</v>
      </c>
      <c r="V30" s="230">
        <f>ROUND(E30*U30,2)</f>
        <v>0.12</v>
      </c>
      <c r="W30" s="230"/>
      <c r="X30" s="230" t="s">
        <v>143</v>
      </c>
      <c r="Y30" s="230" t="s">
        <v>144</v>
      </c>
      <c r="Z30" s="210"/>
      <c r="AA30" s="210"/>
      <c r="AB30" s="210"/>
      <c r="AC30" s="210"/>
      <c r="AD30" s="210"/>
      <c r="AE30" s="210"/>
      <c r="AF30" s="210"/>
      <c r="AG30" s="210" t="s">
        <v>145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1" outlineLevel="2" x14ac:dyDescent="0.25">
      <c r="A31" s="227"/>
      <c r="B31" s="228"/>
      <c r="C31" s="264" t="s">
        <v>738</v>
      </c>
      <c r="D31" s="253"/>
      <c r="E31" s="253"/>
      <c r="F31" s="253"/>
      <c r="G31" s="253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147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54" t="str">
        <f>C31</f>
        <v>nebo lesní půdy, s vodorovným přemístěním na hromady v místě upotřebení nebo na dočasné či trvalé skládky se složením</v>
      </c>
      <c r="BB31" s="210"/>
      <c r="BC31" s="210"/>
      <c r="BD31" s="210"/>
      <c r="BE31" s="210"/>
      <c r="BF31" s="210"/>
      <c r="BG31" s="210"/>
      <c r="BH31" s="210"/>
    </row>
    <row r="32" spans="1:60" outlineLevel="2" x14ac:dyDescent="0.25">
      <c r="A32" s="227"/>
      <c r="B32" s="228"/>
      <c r="C32" s="265" t="s">
        <v>899</v>
      </c>
      <c r="D32" s="232"/>
      <c r="E32" s="233">
        <v>1.28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149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0.399999999999999" outlineLevel="1" x14ac:dyDescent="0.25">
      <c r="A33" s="247">
        <v>8</v>
      </c>
      <c r="B33" s="248" t="s">
        <v>900</v>
      </c>
      <c r="C33" s="263" t="s">
        <v>901</v>
      </c>
      <c r="D33" s="249" t="s">
        <v>221</v>
      </c>
      <c r="E33" s="250">
        <v>40.275199999999998</v>
      </c>
      <c r="F33" s="251"/>
      <c r="G33" s="252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</v>
      </c>
      <c r="O33" s="229">
        <f>ROUND(E33*N33,2)</f>
        <v>0</v>
      </c>
      <c r="P33" s="229">
        <v>0</v>
      </c>
      <c r="Q33" s="229">
        <f>ROUND(E33*P33,2)</f>
        <v>0</v>
      </c>
      <c r="R33" s="230"/>
      <c r="S33" s="230" t="s">
        <v>141</v>
      </c>
      <c r="T33" s="230" t="s">
        <v>142</v>
      </c>
      <c r="U33" s="230">
        <v>1.022</v>
      </c>
      <c r="V33" s="230">
        <f>ROUND(E33*U33,2)</f>
        <v>41.16</v>
      </c>
      <c r="W33" s="230"/>
      <c r="X33" s="230" t="s">
        <v>143</v>
      </c>
      <c r="Y33" s="230" t="s">
        <v>144</v>
      </c>
      <c r="Z33" s="210"/>
      <c r="AA33" s="210"/>
      <c r="AB33" s="210"/>
      <c r="AC33" s="210"/>
      <c r="AD33" s="210"/>
      <c r="AE33" s="210"/>
      <c r="AF33" s="210"/>
      <c r="AG33" s="210" t="s">
        <v>145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31.2" outlineLevel="2" x14ac:dyDescent="0.25">
      <c r="A34" s="227"/>
      <c r="B34" s="228"/>
      <c r="C34" s="264" t="s">
        <v>902</v>
      </c>
      <c r="D34" s="253"/>
      <c r="E34" s="253"/>
      <c r="F34" s="253"/>
      <c r="G34" s="253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147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4" t="str">
        <f>C34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34" s="210"/>
      <c r="BC34" s="210"/>
      <c r="BD34" s="210"/>
      <c r="BE34" s="210"/>
      <c r="BF34" s="210"/>
      <c r="BG34" s="210"/>
      <c r="BH34" s="210"/>
    </row>
    <row r="35" spans="1:60" outlineLevel="2" x14ac:dyDescent="0.25">
      <c r="A35" s="227"/>
      <c r="B35" s="228"/>
      <c r="C35" s="266" t="s">
        <v>232</v>
      </c>
      <c r="D35" s="234"/>
      <c r="E35" s="235"/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5">
      <c r="A36" s="227"/>
      <c r="B36" s="228"/>
      <c r="C36" s="267" t="s">
        <v>903</v>
      </c>
      <c r="D36" s="234"/>
      <c r="E36" s="235">
        <v>201.38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149</v>
      </c>
      <c r="AH36" s="210">
        <v>2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5">
      <c r="A37" s="227"/>
      <c r="B37" s="228"/>
      <c r="C37" s="266" t="s">
        <v>263</v>
      </c>
      <c r="D37" s="234"/>
      <c r="E37" s="235"/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149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5">
      <c r="A38" s="227"/>
      <c r="B38" s="228"/>
      <c r="C38" s="265" t="s">
        <v>904</v>
      </c>
      <c r="D38" s="232"/>
      <c r="E38" s="233">
        <v>40.28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149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0.399999999999999" outlineLevel="1" x14ac:dyDescent="0.25">
      <c r="A39" s="247">
        <v>9</v>
      </c>
      <c r="B39" s="248" t="s">
        <v>905</v>
      </c>
      <c r="C39" s="263" t="s">
        <v>906</v>
      </c>
      <c r="D39" s="249" t="s">
        <v>221</v>
      </c>
      <c r="E39" s="250">
        <v>120.82559999999999</v>
      </c>
      <c r="F39" s="251"/>
      <c r="G39" s="252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141</v>
      </c>
      <c r="T39" s="230" t="s">
        <v>142</v>
      </c>
      <c r="U39" s="230">
        <v>2.2490000000000001</v>
      </c>
      <c r="V39" s="230">
        <f>ROUND(E39*U39,2)</f>
        <v>271.74</v>
      </c>
      <c r="W39" s="230"/>
      <c r="X39" s="230" t="s">
        <v>143</v>
      </c>
      <c r="Y39" s="230" t="s">
        <v>144</v>
      </c>
      <c r="Z39" s="210"/>
      <c r="AA39" s="210"/>
      <c r="AB39" s="210"/>
      <c r="AC39" s="210"/>
      <c r="AD39" s="210"/>
      <c r="AE39" s="210"/>
      <c r="AF39" s="210"/>
      <c r="AG39" s="210" t="s">
        <v>145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31.2" outlineLevel="2" x14ac:dyDescent="0.25">
      <c r="A40" s="227"/>
      <c r="B40" s="228"/>
      <c r="C40" s="264" t="s">
        <v>902</v>
      </c>
      <c r="D40" s="253"/>
      <c r="E40" s="253"/>
      <c r="F40" s="253"/>
      <c r="G40" s="253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54" t="str">
        <f>C40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40" s="210"/>
      <c r="BC40" s="210"/>
      <c r="BD40" s="210"/>
      <c r="BE40" s="210"/>
      <c r="BF40" s="210"/>
      <c r="BG40" s="210"/>
      <c r="BH40" s="210"/>
    </row>
    <row r="41" spans="1:60" outlineLevel="2" x14ac:dyDescent="0.25">
      <c r="A41" s="227"/>
      <c r="B41" s="228"/>
      <c r="C41" s="266" t="s">
        <v>232</v>
      </c>
      <c r="D41" s="234"/>
      <c r="E41" s="235"/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149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5">
      <c r="A42" s="227"/>
      <c r="B42" s="228"/>
      <c r="C42" s="267" t="s">
        <v>903</v>
      </c>
      <c r="D42" s="234"/>
      <c r="E42" s="235">
        <v>201.38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149</v>
      </c>
      <c r="AH42" s="210">
        <v>2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5">
      <c r="A43" s="227"/>
      <c r="B43" s="228"/>
      <c r="C43" s="266" t="s">
        <v>263</v>
      </c>
      <c r="D43" s="234"/>
      <c r="E43" s="235"/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149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5">
      <c r="A44" s="227"/>
      <c r="B44" s="228"/>
      <c r="C44" s="265" t="s">
        <v>907</v>
      </c>
      <c r="D44" s="232"/>
      <c r="E44" s="233">
        <v>120.83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149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0.399999999999999" outlineLevel="1" x14ac:dyDescent="0.25">
      <c r="A45" s="247">
        <v>10</v>
      </c>
      <c r="B45" s="248" t="s">
        <v>908</v>
      </c>
      <c r="C45" s="263" t="s">
        <v>909</v>
      </c>
      <c r="D45" s="249" t="s">
        <v>221</v>
      </c>
      <c r="E45" s="250">
        <v>40.275199999999998</v>
      </c>
      <c r="F45" s="251"/>
      <c r="G45" s="252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141</v>
      </c>
      <c r="T45" s="230" t="s">
        <v>142</v>
      </c>
      <c r="U45" s="230">
        <v>2.9649999999999999</v>
      </c>
      <c r="V45" s="230">
        <f>ROUND(E45*U45,2)</f>
        <v>119.42</v>
      </c>
      <c r="W45" s="230"/>
      <c r="X45" s="230" t="s">
        <v>143</v>
      </c>
      <c r="Y45" s="230" t="s">
        <v>144</v>
      </c>
      <c r="Z45" s="210"/>
      <c r="AA45" s="210"/>
      <c r="AB45" s="210"/>
      <c r="AC45" s="210"/>
      <c r="AD45" s="210"/>
      <c r="AE45" s="210"/>
      <c r="AF45" s="210"/>
      <c r="AG45" s="210" t="s">
        <v>145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31.2" outlineLevel="2" x14ac:dyDescent="0.25">
      <c r="A46" s="227"/>
      <c r="B46" s="228"/>
      <c r="C46" s="264" t="s">
        <v>902</v>
      </c>
      <c r="D46" s="253"/>
      <c r="E46" s="253"/>
      <c r="F46" s="253"/>
      <c r="G46" s="253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147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4" t="str">
        <f>C46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46" s="210"/>
      <c r="BC46" s="210"/>
      <c r="BD46" s="210"/>
      <c r="BE46" s="210"/>
      <c r="BF46" s="210"/>
      <c r="BG46" s="210"/>
      <c r="BH46" s="210"/>
    </row>
    <row r="47" spans="1:60" outlineLevel="2" x14ac:dyDescent="0.25">
      <c r="A47" s="227"/>
      <c r="B47" s="228"/>
      <c r="C47" s="266" t="s">
        <v>232</v>
      </c>
      <c r="D47" s="234"/>
      <c r="E47" s="235"/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5">
      <c r="A48" s="227"/>
      <c r="B48" s="228"/>
      <c r="C48" s="267" t="s">
        <v>903</v>
      </c>
      <c r="D48" s="234"/>
      <c r="E48" s="235">
        <v>201.38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149</v>
      </c>
      <c r="AH48" s="210">
        <v>2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5">
      <c r="A49" s="227"/>
      <c r="B49" s="228"/>
      <c r="C49" s="266" t="s">
        <v>263</v>
      </c>
      <c r="D49" s="234"/>
      <c r="E49" s="235"/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149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5">
      <c r="A50" s="227"/>
      <c r="B50" s="228"/>
      <c r="C50" s="265" t="s">
        <v>904</v>
      </c>
      <c r="D50" s="232"/>
      <c r="E50" s="233">
        <v>40.28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149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0.399999999999999" outlineLevel="1" x14ac:dyDescent="0.25">
      <c r="A51" s="247">
        <v>11</v>
      </c>
      <c r="B51" s="248" t="s">
        <v>910</v>
      </c>
      <c r="C51" s="263" t="s">
        <v>911</v>
      </c>
      <c r="D51" s="249" t="s">
        <v>221</v>
      </c>
      <c r="E51" s="250">
        <v>8.9740000000000002</v>
      </c>
      <c r="F51" s="251"/>
      <c r="G51" s="252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141</v>
      </c>
      <c r="T51" s="230" t="s">
        <v>142</v>
      </c>
      <c r="U51" s="230">
        <v>0.33</v>
      </c>
      <c r="V51" s="230">
        <f>ROUND(E51*U51,2)</f>
        <v>2.96</v>
      </c>
      <c r="W51" s="230"/>
      <c r="X51" s="230" t="s">
        <v>143</v>
      </c>
      <c r="Y51" s="230" t="s">
        <v>144</v>
      </c>
      <c r="Z51" s="210"/>
      <c r="AA51" s="210"/>
      <c r="AB51" s="210"/>
      <c r="AC51" s="210"/>
      <c r="AD51" s="210"/>
      <c r="AE51" s="210"/>
      <c r="AF51" s="210"/>
      <c r="AG51" s="210" t="s">
        <v>145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31.2" outlineLevel="2" x14ac:dyDescent="0.25">
      <c r="A52" s="227"/>
      <c r="B52" s="228"/>
      <c r="C52" s="264" t="s">
        <v>231</v>
      </c>
      <c r="D52" s="253"/>
      <c r="E52" s="253"/>
      <c r="F52" s="253"/>
      <c r="G52" s="253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147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54" t="str">
        <f>C52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2" s="210"/>
      <c r="BC52" s="210"/>
      <c r="BD52" s="210"/>
      <c r="BE52" s="210"/>
      <c r="BF52" s="210"/>
      <c r="BG52" s="210"/>
      <c r="BH52" s="210"/>
    </row>
    <row r="53" spans="1:60" outlineLevel="2" x14ac:dyDescent="0.25">
      <c r="A53" s="227"/>
      <c r="B53" s="228"/>
      <c r="C53" s="266" t="s">
        <v>232</v>
      </c>
      <c r="D53" s="234"/>
      <c r="E53" s="235"/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149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5">
      <c r="A54" s="227"/>
      <c r="B54" s="228"/>
      <c r="C54" s="267" t="s">
        <v>912</v>
      </c>
      <c r="D54" s="234"/>
      <c r="E54" s="235">
        <v>18.95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149</v>
      </c>
      <c r="AH54" s="210">
        <v>2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5">
      <c r="A55" s="227"/>
      <c r="B55" s="228"/>
      <c r="C55" s="267" t="s">
        <v>913</v>
      </c>
      <c r="D55" s="234"/>
      <c r="E55" s="235">
        <v>12.24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149</v>
      </c>
      <c r="AH55" s="210">
        <v>2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5">
      <c r="A56" s="227"/>
      <c r="B56" s="228"/>
      <c r="C56" s="267" t="s">
        <v>914</v>
      </c>
      <c r="D56" s="234"/>
      <c r="E56" s="235">
        <v>13.68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149</v>
      </c>
      <c r="AH56" s="210">
        <v>2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25">
      <c r="A57" s="227"/>
      <c r="B57" s="228"/>
      <c r="C57" s="266" t="s">
        <v>263</v>
      </c>
      <c r="D57" s="234"/>
      <c r="E57" s="235"/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149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5">
      <c r="A58" s="227"/>
      <c r="B58" s="228"/>
      <c r="C58" s="265" t="s">
        <v>915</v>
      </c>
      <c r="D58" s="232"/>
      <c r="E58" s="233">
        <v>8.9700000000000006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149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0.399999999999999" outlineLevel="1" x14ac:dyDescent="0.25">
      <c r="A59" s="247">
        <v>12</v>
      </c>
      <c r="B59" s="248" t="s">
        <v>916</v>
      </c>
      <c r="C59" s="263" t="s">
        <v>917</v>
      </c>
      <c r="D59" s="249" t="s">
        <v>221</v>
      </c>
      <c r="E59" s="250">
        <v>26.922000000000001</v>
      </c>
      <c r="F59" s="251"/>
      <c r="G59" s="252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141</v>
      </c>
      <c r="T59" s="230" t="s">
        <v>142</v>
      </c>
      <c r="U59" s="230">
        <v>0.36499999999999999</v>
      </c>
      <c r="V59" s="230">
        <f>ROUND(E59*U59,2)</f>
        <v>9.83</v>
      </c>
      <c r="W59" s="230"/>
      <c r="X59" s="230" t="s">
        <v>143</v>
      </c>
      <c r="Y59" s="230" t="s">
        <v>144</v>
      </c>
      <c r="Z59" s="210"/>
      <c r="AA59" s="210"/>
      <c r="AB59" s="210"/>
      <c r="AC59" s="210"/>
      <c r="AD59" s="210"/>
      <c r="AE59" s="210"/>
      <c r="AF59" s="210"/>
      <c r="AG59" s="210" t="s">
        <v>145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31.2" outlineLevel="2" x14ac:dyDescent="0.25">
      <c r="A60" s="227"/>
      <c r="B60" s="228"/>
      <c r="C60" s="264" t="s">
        <v>231</v>
      </c>
      <c r="D60" s="253"/>
      <c r="E60" s="253"/>
      <c r="F60" s="253"/>
      <c r="G60" s="253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147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54" t="str">
        <f>C60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60" s="210"/>
      <c r="BC60" s="210"/>
      <c r="BD60" s="210"/>
      <c r="BE60" s="210"/>
      <c r="BF60" s="210"/>
      <c r="BG60" s="210"/>
      <c r="BH60" s="210"/>
    </row>
    <row r="61" spans="1:60" outlineLevel="2" x14ac:dyDescent="0.25">
      <c r="A61" s="227"/>
      <c r="B61" s="228"/>
      <c r="C61" s="266" t="s">
        <v>232</v>
      </c>
      <c r="D61" s="234"/>
      <c r="E61" s="235"/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149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3" x14ac:dyDescent="0.25">
      <c r="A62" s="227"/>
      <c r="B62" s="228"/>
      <c r="C62" s="267" t="s">
        <v>912</v>
      </c>
      <c r="D62" s="234"/>
      <c r="E62" s="235">
        <v>18.95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149</v>
      </c>
      <c r="AH62" s="210">
        <v>2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27"/>
      <c r="B63" s="228"/>
      <c r="C63" s="267" t="s">
        <v>913</v>
      </c>
      <c r="D63" s="234"/>
      <c r="E63" s="235">
        <v>12.24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149</v>
      </c>
      <c r="AH63" s="210">
        <v>2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5">
      <c r="A64" s="227"/>
      <c r="B64" s="228"/>
      <c r="C64" s="267" t="s">
        <v>914</v>
      </c>
      <c r="D64" s="234"/>
      <c r="E64" s="235">
        <v>13.68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149</v>
      </c>
      <c r="AH64" s="210">
        <v>2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5">
      <c r="A65" s="227"/>
      <c r="B65" s="228"/>
      <c r="C65" s="266" t="s">
        <v>263</v>
      </c>
      <c r="D65" s="234"/>
      <c r="E65" s="235"/>
      <c r="F65" s="230"/>
      <c r="G65" s="230"/>
      <c r="H65" s="230"/>
      <c r="I65" s="230"/>
      <c r="J65" s="230"/>
      <c r="K65" s="230"/>
      <c r="L65" s="230"/>
      <c r="M65" s="230"/>
      <c r="N65" s="229"/>
      <c r="O65" s="229"/>
      <c r="P65" s="229"/>
      <c r="Q65" s="229"/>
      <c r="R65" s="230"/>
      <c r="S65" s="230"/>
      <c r="T65" s="230"/>
      <c r="U65" s="230"/>
      <c r="V65" s="230"/>
      <c r="W65" s="230"/>
      <c r="X65" s="230"/>
      <c r="Y65" s="230"/>
      <c r="Z65" s="210"/>
      <c r="AA65" s="210"/>
      <c r="AB65" s="210"/>
      <c r="AC65" s="210"/>
      <c r="AD65" s="210"/>
      <c r="AE65" s="210"/>
      <c r="AF65" s="210"/>
      <c r="AG65" s="210" t="s">
        <v>149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25">
      <c r="A66" s="227"/>
      <c r="B66" s="228"/>
      <c r="C66" s="265" t="s">
        <v>918</v>
      </c>
      <c r="D66" s="232"/>
      <c r="E66" s="233">
        <v>26.92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149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0.399999999999999" outlineLevel="1" x14ac:dyDescent="0.25">
      <c r="A67" s="247">
        <v>13</v>
      </c>
      <c r="B67" s="248" t="s">
        <v>919</v>
      </c>
      <c r="C67" s="263" t="s">
        <v>920</v>
      </c>
      <c r="D67" s="249" t="s">
        <v>221</v>
      </c>
      <c r="E67" s="250">
        <v>8.9740000000000002</v>
      </c>
      <c r="F67" s="251"/>
      <c r="G67" s="252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</v>
      </c>
      <c r="O67" s="229">
        <f>ROUND(E67*N67,2)</f>
        <v>0</v>
      </c>
      <c r="P67" s="229">
        <v>0</v>
      </c>
      <c r="Q67" s="229">
        <f>ROUND(E67*P67,2)</f>
        <v>0</v>
      </c>
      <c r="R67" s="230"/>
      <c r="S67" s="230" t="s">
        <v>141</v>
      </c>
      <c r="T67" s="230" t="s">
        <v>142</v>
      </c>
      <c r="U67" s="230">
        <v>0.48499999999999999</v>
      </c>
      <c r="V67" s="230">
        <f>ROUND(E67*U67,2)</f>
        <v>4.3499999999999996</v>
      </c>
      <c r="W67" s="230"/>
      <c r="X67" s="230" t="s">
        <v>143</v>
      </c>
      <c r="Y67" s="230" t="s">
        <v>144</v>
      </c>
      <c r="Z67" s="210"/>
      <c r="AA67" s="210"/>
      <c r="AB67" s="210"/>
      <c r="AC67" s="210"/>
      <c r="AD67" s="210"/>
      <c r="AE67" s="210"/>
      <c r="AF67" s="210"/>
      <c r="AG67" s="210" t="s">
        <v>145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31.2" outlineLevel="2" x14ac:dyDescent="0.25">
      <c r="A68" s="227"/>
      <c r="B68" s="228"/>
      <c r="C68" s="264" t="s">
        <v>231</v>
      </c>
      <c r="D68" s="253"/>
      <c r="E68" s="253"/>
      <c r="F68" s="253"/>
      <c r="G68" s="253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147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54" t="str">
        <f>C68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68" s="210"/>
      <c r="BC68" s="210"/>
      <c r="BD68" s="210"/>
      <c r="BE68" s="210"/>
      <c r="BF68" s="210"/>
      <c r="BG68" s="210"/>
      <c r="BH68" s="210"/>
    </row>
    <row r="69" spans="1:60" outlineLevel="2" x14ac:dyDescent="0.25">
      <c r="A69" s="227"/>
      <c r="B69" s="228"/>
      <c r="C69" s="266" t="s">
        <v>232</v>
      </c>
      <c r="D69" s="234"/>
      <c r="E69" s="235"/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149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5">
      <c r="A70" s="227"/>
      <c r="B70" s="228"/>
      <c r="C70" s="267" t="s">
        <v>912</v>
      </c>
      <c r="D70" s="234"/>
      <c r="E70" s="235">
        <v>18.95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149</v>
      </c>
      <c r="AH70" s="210">
        <v>2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25">
      <c r="A71" s="227"/>
      <c r="B71" s="228"/>
      <c r="C71" s="267" t="s">
        <v>913</v>
      </c>
      <c r="D71" s="234"/>
      <c r="E71" s="235">
        <v>12.24</v>
      </c>
      <c r="F71" s="230"/>
      <c r="G71" s="230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149</v>
      </c>
      <c r="AH71" s="210">
        <v>2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25">
      <c r="A72" s="227"/>
      <c r="B72" s="228"/>
      <c r="C72" s="267" t="s">
        <v>914</v>
      </c>
      <c r="D72" s="234"/>
      <c r="E72" s="235">
        <v>13.68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149</v>
      </c>
      <c r="AH72" s="210">
        <v>2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5">
      <c r="A73" s="227"/>
      <c r="B73" s="228"/>
      <c r="C73" s="266" t="s">
        <v>263</v>
      </c>
      <c r="D73" s="234"/>
      <c r="E73" s="235"/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149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5">
      <c r="A74" s="227"/>
      <c r="B74" s="228"/>
      <c r="C74" s="265" t="s">
        <v>915</v>
      </c>
      <c r="D74" s="232"/>
      <c r="E74" s="233">
        <v>8.9700000000000006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149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0.399999999999999" outlineLevel="1" x14ac:dyDescent="0.25">
      <c r="A75" s="247">
        <v>14</v>
      </c>
      <c r="B75" s="248" t="s">
        <v>746</v>
      </c>
      <c r="C75" s="263" t="s">
        <v>747</v>
      </c>
      <c r="D75" s="249" t="s">
        <v>140</v>
      </c>
      <c r="E75" s="250">
        <v>120</v>
      </c>
      <c r="F75" s="251"/>
      <c r="G75" s="252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9.7999999999999997E-4</v>
      </c>
      <c r="O75" s="229">
        <f>ROUND(E75*N75,2)</f>
        <v>0.12</v>
      </c>
      <c r="P75" s="229">
        <v>0</v>
      </c>
      <c r="Q75" s="229">
        <f>ROUND(E75*P75,2)</f>
        <v>0</v>
      </c>
      <c r="R75" s="230"/>
      <c r="S75" s="230" t="s">
        <v>141</v>
      </c>
      <c r="T75" s="230" t="s">
        <v>142</v>
      </c>
      <c r="U75" s="230">
        <v>0.23599999999999999</v>
      </c>
      <c r="V75" s="230">
        <f>ROUND(E75*U75,2)</f>
        <v>28.32</v>
      </c>
      <c r="W75" s="230"/>
      <c r="X75" s="230" t="s">
        <v>143</v>
      </c>
      <c r="Y75" s="230" t="s">
        <v>144</v>
      </c>
      <c r="Z75" s="210"/>
      <c r="AA75" s="210"/>
      <c r="AB75" s="210"/>
      <c r="AC75" s="210"/>
      <c r="AD75" s="210"/>
      <c r="AE75" s="210"/>
      <c r="AF75" s="210"/>
      <c r="AG75" s="210" t="s">
        <v>145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25">
      <c r="A76" s="227"/>
      <c r="B76" s="228"/>
      <c r="C76" s="264" t="s">
        <v>272</v>
      </c>
      <c r="D76" s="253"/>
      <c r="E76" s="253"/>
      <c r="F76" s="253"/>
      <c r="G76" s="253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147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5">
      <c r="A77" s="227"/>
      <c r="B77" s="228"/>
      <c r="C77" s="265" t="s">
        <v>921</v>
      </c>
      <c r="D77" s="232"/>
      <c r="E77" s="233">
        <v>120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149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0.399999999999999" outlineLevel="1" x14ac:dyDescent="0.25">
      <c r="A78" s="247">
        <v>15</v>
      </c>
      <c r="B78" s="248" t="s">
        <v>749</v>
      </c>
      <c r="C78" s="263" t="s">
        <v>750</v>
      </c>
      <c r="D78" s="249" t="s">
        <v>140</v>
      </c>
      <c r="E78" s="250">
        <v>120</v>
      </c>
      <c r="F78" s="251"/>
      <c r="G78" s="252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</v>
      </c>
      <c r="O78" s="229">
        <f>ROUND(E78*N78,2)</f>
        <v>0</v>
      </c>
      <c r="P78" s="229">
        <v>0</v>
      </c>
      <c r="Q78" s="229">
        <f>ROUND(E78*P78,2)</f>
        <v>0</v>
      </c>
      <c r="R78" s="230"/>
      <c r="S78" s="230" t="s">
        <v>141</v>
      </c>
      <c r="T78" s="230" t="s">
        <v>142</v>
      </c>
      <c r="U78" s="230">
        <v>7.0000000000000007E-2</v>
      </c>
      <c r="V78" s="230">
        <f>ROUND(E78*U78,2)</f>
        <v>8.4</v>
      </c>
      <c r="W78" s="230"/>
      <c r="X78" s="230" t="s">
        <v>143</v>
      </c>
      <c r="Y78" s="230" t="s">
        <v>144</v>
      </c>
      <c r="Z78" s="210"/>
      <c r="AA78" s="210"/>
      <c r="AB78" s="210"/>
      <c r="AC78" s="210"/>
      <c r="AD78" s="210"/>
      <c r="AE78" s="210"/>
      <c r="AF78" s="210"/>
      <c r="AG78" s="210" t="s">
        <v>145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5">
      <c r="A79" s="227"/>
      <c r="B79" s="228"/>
      <c r="C79" s="264" t="s">
        <v>305</v>
      </c>
      <c r="D79" s="253"/>
      <c r="E79" s="253"/>
      <c r="F79" s="253"/>
      <c r="G79" s="253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147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0.399999999999999" outlineLevel="1" x14ac:dyDescent="0.25">
      <c r="A80" s="247">
        <v>16</v>
      </c>
      <c r="B80" s="248" t="s">
        <v>922</v>
      </c>
      <c r="C80" s="263" t="s">
        <v>923</v>
      </c>
      <c r="D80" s="249" t="s">
        <v>140</v>
      </c>
      <c r="E80" s="250">
        <v>201.84</v>
      </c>
      <c r="F80" s="251"/>
      <c r="G80" s="252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6.9999999999999999E-4</v>
      </c>
      <c r="O80" s="229">
        <f>ROUND(E80*N80,2)</f>
        <v>0.14000000000000001</v>
      </c>
      <c r="P80" s="229">
        <v>0</v>
      </c>
      <c r="Q80" s="229">
        <f>ROUND(E80*P80,2)</f>
        <v>0</v>
      </c>
      <c r="R80" s="230"/>
      <c r="S80" s="230" t="s">
        <v>141</v>
      </c>
      <c r="T80" s="230" t="s">
        <v>142</v>
      </c>
      <c r="U80" s="230">
        <v>0.156</v>
      </c>
      <c r="V80" s="230">
        <f>ROUND(E80*U80,2)</f>
        <v>31.49</v>
      </c>
      <c r="W80" s="230"/>
      <c r="X80" s="230" t="s">
        <v>143</v>
      </c>
      <c r="Y80" s="230" t="s">
        <v>144</v>
      </c>
      <c r="Z80" s="210"/>
      <c r="AA80" s="210"/>
      <c r="AB80" s="210"/>
      <c r="AC80" s="210"/>
      <c r="AD80" s="210"/>
      <c r="AE80" s="210"/>
      <c r="AF80" s="210"/>
      <c r="AG80" s="210" t="s">
        <v>145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25">
      <c r="A81" s="227"/>
      <c r="B81" s="228"/>
      <c r="C81" s="265" t="s">
        <v>924</v>
      </c>
      <c r="D81" s="232"/>
      <c r="E81" s="233">
        <v>201.84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149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5">
      <c r="A82" s="247">
        <v>17</v>
      </c>
      <c r="B82" s="248" t="s">
        <v>925</v>
      </c>
      <c r="C82" s="263" t="s">
        <v>926</v>
      </c>
      <c r="D82" s="249" t="s">
        <v>140</v>
      </c>
      <c r="E82" s="250">
        <v>201.84</v>
      </c>
      <c r="F82" s="251"/>
      <c r="G82" s="252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141</v>
      </c>
      <c r="T82" s="230" t="s">
        <v>142</v>
      </c>
      <c r="U82" s="230">
        <v>9.5000000000000001E-2</v>
      </c>
      <c r="V82" s="230">
        <f>ROUND(E82*U82,2)</f>
        <v>19.170000000000002</v>
      </c>
      <c r="W82" s="230"/>
      <c r="X82" s="230" t="s">
        <v>143</v>
      </c>
      <c r="Y82" s="230" t="s">
        <v>144</v>
      </c>
      <c r="Z82" s="210"/>
      <c r="AA82" s="210"/>
      <c r="AB82" s="210"/>
      <c r="AC82" s="210"/>
      <c r="AD82" s="210"/>
      <c r="AE82" s="210"/>
      <c r="AF82" s="210"/>
      <c r="AG82" s="210" t="s">
        <v>145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5">
      <c r="A83" s="227"/>
      <c r="B83" s="228"/>
      <c r="C83" s="264" t="s">
        <v>927</v>
      </c>
      <c r="D83" s="253"/>
      <c r="E83" s="253"/>
      <c r="F83" s="253"/>
      <c r="G83" s="253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147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0.399999999999999" outlineLevel="1" x14ac:dyDescent="0.25">
      <c r="A84" s="247">
        <v>18</v>
      </c>
      <c r="B84" s="248" t="s">
        <v>928</v>
      </c>
      <c r="C84" s="263" t="s">
        <v>929</v>
      </c>
      <c r="D84" s="249" t="s">
        <v>221</v>
      </c>
      <c r="E84" s="250">
        <v>201.376</v>
      </c>
      <c r="F84" s="251"/>
      <c r="G84" s="252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4.6000000000000001E-4</v>
      </c>
      <c r="O84" s="229">
        <f>ROUND(E84*N84,2)</f>
        <v>0.09</v>
      </c>
      <c r="P84" s="229">
        <v>0</v>
      </c>
      <c r="Q84" s="229">
        <f>ROUND(E84*P84,2)</f>
        <v>0</v>
      </c>
      <c r="R84" s="230"/>
      <c r="S84" s="230" t="s">
        <v>141</v>
      </c>
      <c r="T84" s="230" t="s">
        <v>142</v>
      </c>
      <c r="U84" s="230">
        <v>0.126</v>
      </c>
      <c r="V84" s="230">
        <f>ROUND(E84*U84,2)</f>
        <v>25.37</v>
      </c>
      <c r="W84" s="230"/>
      <c r="X84" s="230" t="s">
        <v>143</v>
      </c>
      <c r="Y84" s="230" t="s">
        <v>144</v>
      </c>
      <c r="Z84" s="210"/>
      <c r="AA84" s="210"/>
      <c r="AB84" s="210"/>
      <c r="AC84" s="210"/>
      <c r="AD84" s="210"/>
      <c r="AE84" s="210"/>
      <c r="AF84" s="210"/>
      <c r="AG84" s="210" t="s">
        <v>145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5">
      <c r="A85" s="227"/>
      <c r="B85" s="228"/>
      <c r="C85" s="264" t="s">
        <v>930</v>
      </c>
      <c r="D85" s="253"/>
      <c r="E85" s="253"/>
      <c r="F85" s="253"/>
      <c r="G85" s="253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147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5">
      <c r="A86" s="227"/>
      <c r="B86" s="228"/>
      <c r="C86" s="265" t="s">
        <v>931</v>
      </c>
      <c r="D86" s="232"/>
      <c r="E86" s="233">
        <v>201.38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149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0.399999999999999" outlineLevel="1" x14ac:dyDescent="0.25">
      <c r="A87" s="247">
        <v>19</v>
      </c>
      <c r="B87" s="248" t="s">
        <v>932</v>
      </c>
      <c r="C87" s="263" t="s">
        <v>933</v>
      </c>
      <c r="D87" s="249" t="s">
        <v>221</v>
      </c>
      <c r="E87" s="250">
        <v>201.37</v>
      </c>
      <c r="F87" s="251"/>
      <c r="G87" s="252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141</v>
      </c>
      <c r="T87" s="230" t="s">
        <v>142</v>
      </c>
      <c r="U87" s="230">
        <v>3.7999999999999999E-2</v>
      </c>
      <c r="V87" s="230">
        <f>ROUND(E87*U87,2)</f>
        <v>7.65</v>
      </c>
      <c r="W87" s="230"/>
      <c r="X87" s="230" t="s">
        <v>143</v>
      </c>
      <c r="Y87" s="230" t="s">
        <v>144</v>
      </c>
      <c r="Z87" s="210"/>
      <c r="AA87" s="210"/>
      <c r="AB87" s="210"/>
      <c r="AC87" s="210"/>
      <c r="AD87" s="210"/>
      <c r="AE87" s="210"/>
      <c r="AF87" s="210"/>
      <c r="AG87" s="210" t="s">
        <v>145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5">
      <c r="A88" s="227"/>
      <c r="B88" s="228"/>
      <c r="C88" s="264" t="s">
        <v>934</v>
      </c>
      <c r="D88" s="253"/>
      <c r="E88" s="253"/>
      <c r="F88" s="253"/>
      <c r="G88" s="253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147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0.399999999999999" outlineLevel="1" x14ac:dyDescent="0.25">
      <c r="A89" s="247">
        <v>20</v>
      </c>
      <c r="B89" s="248" t="s">
        <v>751</v>
      </c>
      <c r="C89" s="263" t="s">
        <v>752</v>
      </c>
      <c r="D89" s="249" t="s">
        <v>221</v>
      </c>
      <c r="E89" s="250">
        <v>44.87</v>
      </c>
      <c r="F89" s="251"/>
      <c r="G89" s="252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0</v>
      </c>
      <c r="O89" s="229">
        <f>ROUND(E89*N89,2)</f>
        <v>0</v>
      </c>
      <c r="P89" s="229">
        <v>0</v>
      </c>
      <c r="Q89" s="229">
        <f>ROUND(E89*P89,2)</f>
        <v>0</v>
      </c>
      <c r="R89" s="230"/>
      <c r="S89" s="230" t="s">
        <v>141</v>
      </c>
      <c r="T89" s="230" t="s">
        <v>142</v>
      </c>
      <c r="U89" s="230">
        <v>0.34499999999999997</v>
      </c>
      <c r="V89" s="230">
        <f>ROUND(E89*U89,2)</f>
        <v>15.48</v>
      </c>
      <c r="W89" s="230"/>
      <c r="X89" s="230" t="s">
        <v>143</v>
      </c>
      <c r="Y89" s="230" t="s">
        <v>144</v>
      </c>
      <c r="Z89" s="210"/>
      <c r="AA89" s="210"/>
      <c r="AB89" s="210"/>
      <c r="AC89" s="210"/>
      <c r="AD89" s="210"/>
      <c r="AE89" s="210"/>
      <c r="AF89" s="210"/>
      <c r="AG89" s="210" t="s">
        <v>145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1" outlineLevel="2" x14ac:dyDescent="0.25">
      <c r="A90" s="227"/>
      <c r="B90" s="228"/>
      <c r="C90" s="264" t="s">
        <v>308</v>
      </c>
      <c r="D90" s="253"/>
      <c r="E90" s="253"/>
      <c r="F90" s="253"/>
      <c r="G90" s="253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147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54" t="str">
        <f>C90</f>
        <v>bez naložení do dopravní nádoby, ale s vyprázdněním dopravní nádoby na hromadu nebo na dopravní prostředek,</v>
      </c>
      <c r="BB90" s="210"/>
      <c r="BC90" s="210"/>
      <c r="BD90" s="210"/>
      <c r="BE90" s="210"/>
      <c r="BF90" s="210"/>
      <c r="BG90" s="210"/>
      <c r="BH90" s="210"/>
    </row>
    <row r="91" spans="1:60" outlineLevel="2" x14ac:dyDescent="0.25">
      <c r="A91" s="227"/>
      <c r="B91" s="228"/>
      <c r="C91" s="265" t="s">
        <v>935</v>
      </c>
      <c r="D91" s="232"/>
      <c r="E91" s="233">
        <v>44.87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149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0.399999999999999" outlineLevel="1" x14ac:dyDescent="0.25">
      <c r="A92" s="247">
        <v>21</v>
      </c>
      <c r="B92" s="248" t="s">
        <v>306</v>
      </c>
      <c r="C92" s="263" t="s">
        <v>307</v>
      </c>
      <c r="D92" s="249" t="s">
        <v>221</v>
      </c>
      <c r="E92" s="250">
        <v>201.36</v>
      </c>
      <c r="F92" s="251"/>
      <c r="G92" s="252">
        <f>ROUND(E92*F92,2)</f>
        <v>0</v>
      </c>
      <c r="H92" s="231"/>
      <c r="I92" s="230">
        <f>ROUND(E92*H92,2)</f>
        <v>0</v>
      </c>
      <c r="J92" s="231"/>
      <c r="K92" s="230">
        <f>ROUND(E92*J92,2)</f>
        <v>0</v>
      </c>
      <c r="L92" s="230">
        <v>21</v>
      </c>
      <c r="M92" s="230">
        <f>G92*(1+L92/100)</f>
        <v>0</v>
      </c>
      <c r="N92" s="229">
        <v>0</v>
      </c>
      <c r="O92" s="229">
        <f>ROUND(E92*N92,2)</f>
        <v>0</v>
      </c>
      <c r="P92" s="229">
        <v>0</v>
      </c>
      <c r="Q92" s="229">
        <f>ROUND(E92*P92,2)</f>
        <v>0</v>
      </c>
      <c r="R92" s="230"/>
      <c r="S92" s="230" t="s">
        <v>141</v>
      </c>
      <c r="T92" s="230" t="s">
        <v>142</v>
      </c>
      <c r="U92" s="230">
        <v>0.51900000000000002</v>
      </c>
      <c r="V92" s="230">
        <f>ROUND(E92*U92,2)</f>
        <v>104.51</v>
      </c>
      <c r="W92" s="230"/>
      <c r="X92" s="230" t="s">
        <v>143</v>
      </c>
      <c r="Y92" s="230" t="s">
        <v>144</v>
      </c>
      <c r="Z92" s="210"/>
      <c r="AA92" s="210"/>
      <c r="AB92" s="210"/>
      <c r="AC92" s="210"/>
      <c r="AD92" s="210"/>
      <c r="AE92" s="210"/>
      <c r="AF92" s="210"/>
      <c r="AG92" s="210" t="s">
        <v>145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1" outlineLevel="2" x14ac:dyDescent="0.25">
      <c r="A93" s="227"/>
      <c r="B93" s="228"/>
      <c r="C93" s="264" t="s">
        <v>308</v>
      </c>
      <c r="D93" s="253"/>
      <c r="E93" s="253"/>
      <c r="F93" s="253"/>
      <c r="G93" s="253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147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54" t="str">
        <f>C93</f>
        <v>bez naložení do dopravní nádoby, ale s vyprázdněním dopravní nádoby na hromadu nebo na dopravní prostředek,</v>
      </c>
      <c r="BB93" s="210"/>
      <c r="BC93" s="210"/>
      <c r="BD93" s="210"/>
      <c r="BE93" s="210"/>
      <c r="BF93" s="210"/>
      <c r="BG93" s="210"/>
      <c r="BH93" s="210"/>
    </row>
    <row r="94" spans="1:60" outlineLevel="2" x14ac:dyDescent="0.25">
      <c r="A94" s="227"/>
      <c r="B94" s="228"/>
      <c r="C94" s="265" t="s">
        <v>936</v>
      </c>
      <c r="D94" s="232"/>
      <c r="E94" s="233">
        <v>201.36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149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0.399999999999999" outlineLevel="1" x14ac:dyDescent="0.25">
      <c r="A95" s="247">
        <v>22</v>
      </c>
      <c r="B95" s="248" t="s">
        <v>310</v>
      </c>
      <c r="C95" s="263" t="s">
        <v>311</v>
      </c>
      <c r="D95" s="249" t="s">
        <v>221</v>
      </c>
      <c r="E95" s="250">
        <v>246.23</v>
      </c>
      <c r="F95" s="251"/>
      <c r="G95" s="252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0</v>
      </c>
      <c r="O95" s="229">
        <f>ROUND(E95*N95,2)</f>
        <v>0</v>
      </c>
      <c r="P95" s="229">
        <v>0</v>
      </c>
      <c r="Q95" s="229">
        <f>ROUND(E95*P95,2)</f>
        <v>0</v>
      </c>
      <c r="R95" s="230"/>
      <c r="S95" s="230" t="s">
        <v>141</v>
      </c>
      <c r="T95" s="230" t="s">
        <v>142</v>
      </c>
      <c r="U95" s="230">
        <v>1.0999999999999999E-2</v>
      </c>
      <c r="V95" s="230">
        <f>ROUND(E95*U95,2)</f>
        <v>2.71</v>
      </c>
      <c r="W95" s="230"/>
      <c r="X95" s="230" t="s">
        <v>143</v>
      </c>
      <c r="Y95" s="230" t="s">
        <v>144</v>
      </c>
      <c r="Z95" s="210"/>
      <c r="AA95" s="210"/>
      <c r="AB95" s="210"/>
      <c r="AC95" s="210"/>
      <c r="AD95" s="210"/>
      <c r="AE95" s="210"/>
      <c r="AF95" s="210"/>
      <c r="AG95" s="210" t="s">
        <v>145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5">
      <c r="A96" s="227"/>
      <c r="B96" s="228"/>
      <c r="C96" s="264" t="s">
        <v>312</v>
      </c>
      <c r="D96" s="253"/>
      <c r="E96" s="253"/>
      <c r="F96" s="253"/>
      <c r="G96" s="253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147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5">
      <c r="A97" s="227"/>
      <c r="B97" s="228"/>
      <c r="C97" s="265" t="s">
        <v>937</v>
      </c>
      <c r="D97" s="232"/>
      <c r="E97" s="233">
        <v>246.23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149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ht="30.6" outlineLevel="1" x14ac:dyDescent="0.25">
      <c r="A98" s="247">
        <v>23</v>
      </c>
      <c r="B98" s="248" t="s">
        <v>314</v>
      </c>
      <c r="C98" s="263" t="s">
        <v>315</v>
      </c>
      <c r="D98" s="249" t="s">
        <v>221</v>
      </c>
      <c r="E98" s="250">
        <v>4924.6000000000004</v>
      </c>
      <c r="F98" s="251"/>
      <c r="G98" s="252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0</v>
      </c>
      <c r="O98" s="229">
        <f>ROUND(E98*N98,2)</f>
        <v>0</v>
      </c>
      <c r="P98" s="229">
        <v>0</v>
      </c>
      <c r="Q98" s="229">
        <f>ROUND(E98*P98,2)</f>
        <v>0</v>
      </c>
      <c r="R98" s="230"/>
      <c r="S98" s="230" t="s">
        <v>141</v>
      </c>
      <c r="T98" s="230" t="s">
        <v>142</v>
      </c>
      <c r="U98" s="230">
        <v>0</v>
      </c>
      <c r="V98" s="230">
        <f>ROUND(E98*U98,2)</f>
        <v>0</v>
      </c>
      <c r="W98" s="230"/>
      <c r="X98" s="230" t="s">
        <v>143</v>
      </c>
      <c r="Y98" s="230" t="s">
        <v>144</v>
      </c>
      <c r="Z98" s="210"/>
      <c r="AA98" s="210"/>
      <c r="AB98" s="210"/>
      <c r="AC98" s="210"/>
      <c r="AD98" s="210"/>
      <c r="AE98" s="210"/>
      <c r="AF98" s="210"/>
      <c r="AG98" s="210" t="s">
        <v>145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5">
      <c r="A99" s="227"/>
      <c r="B99" s="228"/>
      <c r="C99" s="264" t="s">
        <v>312</v>
      </c>
      <c r="D99" s="253"/>
      <c r="E99" s="253"/>
      <c r="F99" s="253"/>
      <c r="G99" s="253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147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5">
      <c r="A100" s="227"/>
      <c r="B100" s="228"/>
      <c r="C100" s="265" t="s">
        <v>938</v>
      </c>
      <c r="D100" s="232"/>
      <c r="E100" s="233">
        <v>4924.6000000000004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149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ht="20.399999999999999" outlineLevel="1" x14ac:dyDescent="0.25">
      <c r="A101" s="255">
        <v>24</v>
      </c>
      <c r="B101" s="256" t="s">
        <v>317</v>
      </c>
      <c r="C101" s="268" t="s">
        <v>318</v>
      </c>
      <c r="D101" s="257" t="s">
        <v>221</v>
      </c>
      <c r="E101" s="258">
        <v>246.23</v>
      </c>
      <c r="F101" s="259"/>
      <c r="G101" s="260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0</v>
      </c>
      <c r="O101" s="229">
        <f>ROUND(E101*N101,2)</f>
        <v>0</v>
      </c>
      <c r="P101" s="229">
        <v>0</v>
      </c>
      <c r="Q101" s="229">
        <f>ROUND(E101*P101,2)</f>
        <v>0</v>
      </c>
      <c r="R101" s="230"/>
      <c r="S101" s="230" t="s">
        <v>141</v>
      </c>
      <c r="T101" s="230" t="s">
        <v>142</v>
      </c>
      <c r="U101" s="230">
        <v>8.9999999999999993E-3</v>
      </c>
      <c r="V101" s="230">
        <f>ROUND(E101*U101,2)</f>
        <v>2.2200000000000002</v>
      </c>
      <c r="W101" s="230"/>
      <c r="X101" s="230" t="s">
        <v>143</v>
      </c>
      <c r="Y101" s="230" t="s">
        <v>144</v>
      </c>
      <c r="Z101" s="210"/>
      <c r="AA101" s="210"/>
      <c r="AB101" s="210"/>
      <c r="AC101" s="210"/>
      <c r="AD101" s="210"/>
      <c r="AE101" s="210"/>
      <c r="AF101" s="210"/>
      <c r="AG101" s="210" t="s">
        <v>145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20.399999999999999" outlineLevel="1" x14ac:dyDescent="0.25">
      <c r="A102" s="247">
        <v>25</v>
      </c>
      <c r="B102" s="248" t="s">
        <v>319</v>
      </c>
      <c r="C102" s="263" t="s">
        <v>320</v>
      </c>
      <c r="D102" s="249" t="s">
        <v>221</v>
      </c>
      <c r="E102" s="250">
        <v>170.929</v>
      </c>
      <c r="F102" s="251"/>
      <c r="G102" s="252">
        <f>ROUND(E102*F102,2)</f>
        <v>0</v>
      </c>
      <c r="H102" s="231"/>
      <c r="I102" s="230">
        <f>ROUND(E102*H102,2)</f>
        <v>0</v>
      </c>
      <c r="J102" s="231"/>
      <c r="K102" s="230">
        <f>ROUND(E102*J102,2)</f>
        <v>0</v>
      </c>
      <c r="L102" s="230">
        <v>21</v>
      </c>
      <c r="M102" s="230">
        <f>G102*(1+L102/100)</f>
        <v>0</v>
      </c>
      <c r="N102" s="229">
        <v>0</v>
      </c>
      <c r="O102" s="229">
        <f>ROUND(E102*N102,2)</f>
        <v>0</v>
      </c>
      <c r="P102" s="229">
        <v>0</v>
      </c>
      <c r="Q102" s="229">
        <f>ROUND(E102*P102,2)</f>
        <v>0</v>
      </c>
      <c r="R102" s="230"/>
      <c r="S102" s="230" t="s">
        <v>141</v>
      </c>
      <c r="T102" s="230" t="s">
        <v>142</v>
      </c>
      <c r="U102" s="230">
        <v>0.20200000000000001</v>
      </c>
      <c r="V102" s="230">
        <f>ROUND(E102*U102,2)</f>
        <v>34.53</v>
      </c>
      <c r="W102" s="230"/>
      <c r="X102" s="230" t="s">
        <v>143</v>
      </c>
      <c r="Y102" s="230" t="s">
        <v>144</v>
      </c>
      <c r="Z102" s="210"/>
      <c r="AA102" s="210"/>
      <c r="AB102" s="210"/>
      <c r="AC102" s="210"/>
      <c r="AD102" s="210"/>
      <c r="AE102" s="210"/>
      <c r="AF102" s="210"/>
      <c r="AG102" s="210" t="s">
        <v>145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5">
      <c r="A103" s="227"/>
      <c r="B103" s="228"/>
      <c r="C103" s="264" t="s">
        <v>321</v>
      </c>
      <c r="D103" s="253"/>
      <c r="E103" s="253"/>
      <c r="F103" s="253"/>
      <c r="G103" s="253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147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25">
      <c r="A104" s="227"/>
      <c r="B104" s="228"/>
      <c r="C104" s="265" t="s">
        <v>939</v>
      </c>
      <c r="D104" s="232"/>
      <c r="E104" s="233">
        <v>44.87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149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5">
      <c r="A105" s="227"/>
      <c r="B105" s="228"/>
      <c r="C105" s="265" t="s">
        <v>324</v>
      </c>
      <c r="D105" s="232"/>
      <c r="E105" s="233"/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149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5">
      <c r="A106" s="227"/>
      <c r="B106" s="228"/>
      <c r="C106" s="265" t="s">
        <v>940</v>
      </c>
      <c r="D106" s="232"/>
      <c r="E106" s="233">
        <v>-16.88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149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5">
      <c r="A107" s="227"/>
      <c r="B107" s="228"/>
      <c r="C107" s="265" t="s">
        <v>941</v>
      </c>
      <c r="D107" s="232"/>
      <c r="E107" s="233">
        <v>201.36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149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5">
      <c r="A108" s="227"/>
      <c r="B108" s="228"/>
      <c r="C108" s="265" t="s">
        <v>324</v>
      </c>
      <c r="D108" s="232"/>
      <c r="E108" s="233"/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149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5">
      <c r="A109" s="227"/>
      <c r="B109" s="228"/>
      <c r="C109" s="265" t="s">
        <v>942</v>
      </c>
      <c r="D109" s="232"/>
      <c r="E109" s="233">
        <v>-10.42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149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5">
      <c r="A110" s="227"/>
      <c r="B110" s="228"/>
      <c r="C110" s="265" t="s">
        <v>943</v>
      </c>
      <c r="D110" s="232"/>
      <c r="E110" s="233">
        <v>-3.02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149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5">
      <c r="A111" s="227"/>
      <c r="B111" s="228"/>
      <c r="C111" s="265" t="s">
        <v>944</v>
      </c>
      <c r="D111" s="232"/>
      <c r="E111" s="233">
        <v>-53.31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149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5">
      <c r="A112" s="227"/>
      <c r="B112" s="228"/>
      <c r="C112" s="265" t="s">
        <v>945</v>
      </c>
      <c r="D112" s="232"/>
      <c r="E112" s="233">
        <v>-0.8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149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5">
      <c r="A113" s="227"/>
      <c r="B113" s="228"/>
      <c r="C113" s="269" t="s">
        <v>339</v>
      </c>
      <c r="D113" s="236"/>
      <c r="E113" s="237">
        <v>161.80000000000001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149</v>
      </c>
      <c r="AH113" s="210">
        <v>1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5">
      <c r="A114" s="227"/>
      <c r="B114" s="228"/>
      <c r="C114" s="265" t="s">
        <v>946</v>
      </c>
      <c r="D114" s="232"/>
      <c r="E114" s="233"/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149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5">
      <c r="A115" s="227"/>
      <c r="B115" s="228"/>
      <c r="C115" s="265" t="s">
        <v>947</v>
      </c>
      <c r="D115" s="232"/>
      <c r="E115" s="233">
        <v>6.97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149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5">
      <c r="A116" s="227"/>
      <c r="B116" s="228"/>
      <c r="C116" s="265" t="s">
        <v>668</v>
      </c>
      <c r="D116" s="232"/>
      <c r="E116" s="233">
        <v>2.16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149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5">
      <c r="A117" s="227"/>
      <c r="B117" s="228"/>
      <c r="C117" s="269" t="s">
        <v>339</v>
      </c>
      <c r="D117" s="236"/>
      <c r="E117" s="237">
        <v>9.1300000000000008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149</v>
      </c>
      <c r="AH117" s="210">
        <v>1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0.399999999999999" outlineLevel="1" x14ac:dyDescent="0.25">
      <c r="A118" s="247">
        <v>26</v>
      </c>
      <c r="B118" s="248" t="s">
        <v>341</v>
      </c>
      <c r="C118" s="263" t="s">
        <v>342</v>
      </c>
      <c r="D118" s="249" t="s">
        <v>221</v>
      </c>
      <c r="E118" s="250">
        <v>13.5</v>
      </c>
      <c r="F118" s="251"/>
      <c r="G118" s="252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1.7</v>
      </c>
      <c r="O118" s="229">
        <f>ROUND(E118*N118,2)</f>
        <v>22.95</v>
      </c>
      <c r="P118" s="229">
        <v>0</v>
      </c>
      <c r="Q118" s="229">
        <f>ROUND(E118*P118,2)</f>
        <v>0</v>
      </c>
      <c r="R118" s="230"/>
      <c r="S118" s="230" t="s">
        <v>141</v>
      </c>
      <c r="T118" s="230" t="s">
        <v>142</v>
      </c>
      <c r="U118" s="230">
        <v>1.587</v>
      </c>
      <c r="V118" s="230">
        <f>ROUND(E118*U118,2)</f>
        <v>21.42</v>
      </c>
      <c r="W118" s="230"/>
      <c r="X118" s="230" t="s">
        <v>143</v>
      </c>
      <c r="Y118" s="230" t="s">
        <v>144</v>
      </c>
      <c r="Z118" s="210"/>
      <c r="AA118" s="210"/>
      <c r="AB118" s="210"/>
      <c r="AC118" s="210"/>
      <c r="AD118" s="210"/>
      <c r="AE118" s="210"/>
      <c r="AF118" s="210"/>
      <c r="AG118" s="210" t="s">
        <v>145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21" outlineLevel="2" x14ac:dyDescent="0.25">
      <c r="A119" s="227"/>
      <c r="B119" s="228"/>
      <c r="C119" s="264" t="s">
        <v>343</v>
      </c>
      <c r="D119" s="253"/>
      <c r="E119" s="253"/>
      <c r="F119" s="253"/>
      <c r="G119" s="253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147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54" t="str">
        <f>C119</f>
        <v>sypaninou z vhodných hornin tř. 1 - 4 nebo materiálem připraveným podél výkopu ve vzdálenosti do 3 m od jeho kraje, pro jakoukoliv hloubku výkopu a jakoukoliv míru zhutnění,</v>
      </c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25">
      <c r="A120" s="227"/>
      <c r="B120" s="228"/>
      <c r="C120" s="265" t="s">
        <v>948</v>
      </c>
      <c r="D120" s="232"/>
      <c r="E120" s="233">
        <v>13.5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149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ht="20.399999999999999" outlineLevel="1" x14ac:dyDescent="0.25">
      <c r="A121" s="247">
        <v>27</v>
      </c>
      <c r="B121" s="248" t="s">
        <v>347</v>
      </c>
      <c r="C121" s="263" t="s">
        <v>348</v>
      </c>
      <c r="D121" s="249" t="s">
        <v>221</v>
      </c>
      <c r="E121" s="250">
        <v>246.23</v>
      </c>
      <c r="F121" s="251"/>
      <c r="G121" s="252">
        <f>ROUND(E121*F121,2)</f>
        <v>0</v>
      </c>
      <c r="H121" s="231"/>
      <c r="I121" s="230">
        <f>ROUND(E121*H121,2)</f>
        <v>0</v>
      </c>
      <c r="J121" s="231"/>
      <c r="K121" s="230">
        <f>ROUND(E121*J121,2)</f>
        <v>0</v>
      </c>
      <c r="L121" s="230">
        <v>21</v>
      </c>
      <c r="M121" s="230">
        <f>G121*(1+L121/100)</f>
        <v>0</v>
      </c>
      <c r="N121" s="229">
        <v>0</v>
      </c>
      <c r="O121" s="229">
        <f>ROUND(E121*N121,2)</f>
        <v>0</v>
      </c>
      <c r="P121" s="229">
        <v>0</v>
      </c>
      <c r="Q121" s="229">
        <f>ROUND(E121*P121,2)</f>
        <v>0</v>
      </c>
      <c r="R121" s="230"/>
      <c r="S121" s="230" t="s">
        <v>141</v>
      </c>
      <c r="T121" s="230" t="s">
        <v>142</v>
      </c>
      <c r="U121" s="230">
        <v>0</v>
      </c>
      <c r="V121" s="230">
        <f>ROUND(E121*U121,2)</f>
        <v>0</v>
      </c>
      <c r="W121" s="230"/>
      <c r="X121" s="230" t="s">
        <v>143</v>
      </c>
      <c r="Y121" s="230" t="s">
        <v>144</v>
      </c>
      <c r="Z121" s="210"/>
      <c r="AA121" s="210"/>
      <c r="AB121" s="210"/>
      <c r="AC121" s="210"/>
      <c r="AD121" s="210"/>
      <c r="AE121" s="210"/>
      <c r="AF121" s="210"/>
      <c r="AG121" s="210" t="s">
        <v>145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5">
      <c r="A122" s="227"/>
      <c r="B122" s="228"/>
      <c r="C122" s="264" t="s">
        <v>349</v>
      </c>
      <c r="D122" s="253"/>
      <c r="E122" s="253"/>
      <c r="F122" s="253"/>
      <c r="G122" s="253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147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0.399999999999999" outlineLevel="1" x14ac:dyDescent="0.25">
      <c r="A123" s="247">
        <v>28</v>
      </c>
      <c r="B123" s="248" t="s">
        <v>216</v>
      </c>
      <c r="C123" s="263" t="s">
        <v>217</v>
      </c>
      <c r="D123" s="249" t="s">
        <v>191</v>
      </c>
      <c r="E123" s="250">
        <v>7</v>
      </c>
      <c r="F123" s="251"/>
      <c r="G123" s="252">
        <f>ROUND(E123*F123,2)</f>
        <v>0</v>
      </c>
      <c r="H123" s="231"/>
      <c r="I123" s="230">
        <f>ROUND(E123*H123,2)</f>
        <v>0</v>
      </c>
      <c r="J123" s="231"/>
      <c r="K123" s="230">
        <f>ROUND(E123*J123,2)</f>
        <v>0</v>
      </c>
      <c r="L123" s="230">
        <v>21</v>
      </c>
      <c r="M123" s="230">
        <f>G123*(1+L123/100)</f>
        <v>0</v>
      </c>
      <c r="N123" s="229">
        <v>2.478E-2</v>
      </c>
      <c r="O123" s="229">
        <f>ROUND(E123*N123,2)</f>
        <v>0.17</v>
      </c>
      <c r="P123" s="229">
        <v>0</v>
      </c>
      <c r="Q123" s="229">
        <f>ROUND(E123*P123,2)</f>
        <v>0</v>
      </c>
      <c r="R123" s="230"/>
      <c r="S123" s="230" t="s">
        <v>141</v>
      </c>
      <c r="T123" s="230" t="s">
        <v>142</v>
      </c>
      <c r="U123" s="230">
        <v>0.54700000000000004</v>
      </c>
      <c r="V123" s="230">
        <f>ROUND(E123*U123,2)</f>
        <v>3.83</v>
      </c>
      <c r="W123" s="230"/>
      <c r="X123" s="230" t="s">
        <v>143</v>
      </c>
      <c r="Y123" s="230" t="s">
        <v>144</v>
      </c>
      <c r="Z123" s="210"/>
      <c r="AA123" s="210"/>
      <c r="AB123" s="210"/>
      <c r="AC123" s="210"/>
      <c r="AD123" s="210"/>
      <c r="AE123" s="210"/>
      <c r="AF123" s="210"/>
      <c r="AG123" s="210" t="s">
        <v>145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25">
      <c r="A124" s="227"/>
      <c r="B124" s="228"/>
      <c r="C124" s="265" t="s">
        <v>949</v>
      </c>
      <c r="D124" s="232"/>
      <c r="E124" s="233">
        <v>7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149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30.6" outlineLevel="1" x14ac:dyDescent="0.25">
      <c r="A125" s="247">
        <v>29</v>
      </c>
      <c r="B125" s="248" t="s">
        <v>350</v>
      </c>
      <c r="C125" s="263" t="s">
        <v>351</v>
      </c>
      <c r="D125" s="249" t="s">
        <v>140</v>
      </c>
      <c r="E125" s="250">
        <v>8.5500000000000007</v>
      </c>
      <c r="F125" s="251"/>
      <c r="G125" s="252">
        <f>ROUND(E125*F125,2)</f>
        <v>0</v>
      </c>
      <c r="H125" s="231"/>
      <c r="I125" s="230">
        <f>ROUND(E125*H125,2)</f>
        <v>0</v>
      </c>
      <c r="J125" s="231"/>
      <c r="K125" s="230">
        <f>ROUND(E125*J125,2)</f>
        <v>0</v>
      </c>
      <c r="L125" s="230">
        <v>21</v>
      </c>
      <c r="M125" s="230">
        <f>G125*(1+L125/100)</f>
        <v>0</v>
      </c>
      <c r="N125" s="229">
        <v>3.0000000000000001E-5</v>
      </c>
      <c r="O125" s="229">
        <f>ROUND(E125*N125,2)</f>
        <v>0</v>
      </c>
      <c r="P125" s="229">
        <v>0</v>
      </c>
      <c r="Q125" s="229">
        <f>ROUND(E125*P125,2)</f>
        <v>0</v>
      </c>
      <c r="R125" s="230"/>
      <c r="S125" s="230" t="s">
        <v>141</v>
      </c>
      <c r="T125" s="230" t="s">
        <v>142</v>
      </c>
      <c r="U125" s="230">
        <v>0.25752000000000003</v>
      </c>
      <c r="V125" s="230">
        <f>ROUND(E125*U125,2)</f>
        <v>2.2000000000000002</v>
      </c>
      <c r="W125" s="230"/>
      <c r="X125" s="230" t="s">
        <v>352</v>
      </c>
      <c r="Y125" s="230" t="s">
        <v>144</v>
      </c>
      <c r="Z125" s="210"/>
      <c r="AA125" s="210"/>
      <c r="AB125" s="210"/>
      <c r="AC125" s="210"/>
      <c r="AD125" s="210"/>
      <c r="AE125" s="210"/>
      <c r="AF125" s="210"/>
      <c r="AG125" s="210" t="s">
        <v>353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1" outlineLevel="2" x14ac:dyDescent="0.25">
      <c r="A126" s="227"/>
      <c r="B126" s="228"/>
      <c r="C126" s="264" t="s">
        <v>354</v>
      </c>
      <c r="D126" s="253"/>
      <c r="E126" s="253"/>
      <c r="F126" s="253"/>
      <c r="G126" s="253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147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54" t="str">
        <f>C126</f>
        <v>vč. urovnání ornice, naložení na skládce, vodorovným přemístěním ornice na místo rozprostření, založení trávníku osetím a dodávky travního semene.</v>
      </c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25">
      <c r="A127" s="227"/>
      <c r="B127" s="228"/>
      <c r="C127" s="270" t="s">
        <v>355</v>
      </c>
      <c r="D127" s="261"/>
      <c r="E127" s="261"/>
      <c r="F127" s="261"/>
      <c r="G127" s="261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147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5">
      <c r="A128" s="227"/>
      <c r="B128" s="228"/>
      <c r="C128" s="265" t="s">
        <v>950</v>
      </c>
      <c r="D128" s="232"/>
      <c r="E128" s="233">
        <v>8.5500000000000007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149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5">
      <c r="A129" s="247">
        <v>30</v>
      </c>
      <c r="B129" s="248" t="s">
        <v>359</v>
      </c>
      <c r="C129" s="263" t="s">
        <v>360</v>
      </c>
      <c r="D129" s="249" t="s">
        <v>221</v>
      </c>
      <c r="E129" s="250">
        <v>244.42847</v>
      </c>
      <c r="F129" s="251"/>
      <c r="G129" s="252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1.67</v>
      </c>
      <c r="O129" s="229">
        <f>ROUND(E129*N129,2)</f>
        <v>408.2</v>
      </c>
      <c r="P129" s="229">
        <v>0</v>
      </c>
      <c r="Q129" s="229">
        <f>ROUND(E129*P129,2)</f>
        <v>0</v>
      </c>
      <c r="R129" s="230"/>
      <c r="S129" s="230" t="s">
        <v>361</v>
      </c>
      <c r="T129" s="230" t="s">
        <v>142</v>
      </c>
      <c r="U129" s="230">
        <v>0</v>
      </c>
      <c r="V129" s="230">
        <f>ROUND(E129*U129,2)</f>
        <v>0</v>
      </c>
      <c r="W129" s="230"/>
      <c r="X129" s="230" t="s">
        <v>362</v>
      </c>
      <c r="Y129" s="230" t="s">
        <v>144</v>
      </c>
      <c r="Z129" s="210"/>
      <c r="AA129" s="210"/>
      <c r="AB129" s="210"/>
      <c r="AC129" s="210"/>
      <c r="AD129" s="210"/>
      <c r="AE129" s="210"/>
      <c r="AF129" s="210"/>
      <c r="AG129" s="210" t="s">
        <v>363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5">
      <c r="A130" s="227"/>
      <c r="B130" s="228"/>
      <c r="C130" s="265" t="s">
        <v>951</v>
      </c>
      <c r="D130" s="232"/>
      <c r="E130" s="233">
        <v>244.43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149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x14ac:dyDescent="0.25">
      <c r="A131" s="240" t="s">
        <v>136</v>
      </c>
      <c r="B131" s="241" t="s">
        <v>79</v>
      </c>
      <c r="C131" s="262" t="s">
        <v>80</v>
      </c>
      <c r="D131" s="242"/>
      <c r="E131" s="243"/>
      <c r="F131" s="244"/>
      <c r="G131" s="245">
        <f>SUMIF(AG132:AG151,"&lt;&gt;NOR",G132:G151)</f>
        <v>0</v>
      </c>
      <c r="H131" s="239"/>
      <c r="I131" s="239">
        <f>SUM(I132:I151)</f>
        <v>0</v>
      </c>
      <c r="J131" s="239"/>
      <c r="K131" s="239">
        <f>SUM(K132:K151)</f>
        <v>0</v>
      </c>
      <c r="L131" s="239"/>
      <c r="M131" s="239">
        <f>SUM(M132:M151)</f>
        <v>0</v>
      </c>
      <c r="N131" s="238"/>
      <c r="O131" s="238">
        <f>SUM(O132:O151)</f>
        <v>36.979999999999997</v>
      </c>
      <c r="P131" s="238"/>
      <c r="Q131" s="238">
        <f>SUM(Q132:Q151)</f>
        <v>0</v>
      </c>
      <c r="R131" s="239"/>
      <c r="S131" s="239"/>
      <c r="T131" s="239"/>
      <c r="U131" s="239"/>
      <c r="V131" s="239">
        <f>SUM(V132:V151)</f>
        <v>44.379999999999995</v>
      </c>
      <c r="W131" s="239"/>
      <c r="X131" s="239"/>
      <c r="Y131" s="239"/>
      <c r="AG131" t="s">
        <v>137</v>
      </c>
    </row>
    <row r="132" spans="1:60" ht="20.399999999999999" outlineLevel="1" x14ac:dyDescent="0.25">
      <c r="A132" s="247">
        <v>31</v>
      </c>
      <c r="B132" s="248" t="s">
        <v>366</v>
      </c>
      <c r="C132" s="263" t="s">
        <v>367</v>
      </c>
      <c r="D132" s="249" t="s">
        <v>221</v>
      </c>
      <c r="E132" s="250">
        <v>13.791</v>
      </c>
      <c r="F132" s="251"/>
      <c r="G132" s="252">
        <f>ROUND(E132*F132,2)</f>
        <v>0</v>
      </c>
      <c r="H132" s="231"/>
      <c r="I132" s="230">
        <f>ROUND(E132*H132,2)</f>
        <v>0</v>
      </c>
      <c r="J132" s="231"/>
      <c r="K132" s="230">
        <f>ROUND(E132*J132,2)</f>
        <v>0</v>
      </c>
      <c r="L132" s="230">
        <v>21</v>
      </c>
      <c r="M132" s="230">
        <f>G132*(1+L132/100)</f>
        <v>0</v>
      </c>
      <c r="N132" s="229">
        <v>1.8907700000000001</v>
      </c>
      <c r="O132" s="229">
        <f>ROUND(E132*N132,2)</f>
        <v>26.08</v>
      </c>
      <c r="P132" s="229">
        <v>0</v>
      </c>
      <c r="Q132" s="229">
        <f>ROUND(E132*P132,2)</f>
        <v>0</v>
      </c>
      <c r="R132" s="230"/>
      <c r="S132" s="230" t="s">
        <v>141</v>
      </c>
      <c r="T132" s="230" t="s">
        <v>142</v>
      </c>
      <c r="U132" s="230">
        <v>1.6950000000000001</v>
      </c>
      <c r="V132" s="230">
        <f>ROUND(E132*U132,2)</f>
        <v>23.38</v>
      </c>
      <c r="W132" s="230"/>
      <c r="X132" s="230" t="s">
        <v>143</v>
      </c>
      <c r="Y132" s="230" t="s">
        <v>144</v>
      </c>
      <c r="Z132" s="210"/>
      <c r="AA132" s="210"/>
      <c r="AB132" s="210"/>
      <c r="AC132" s="210"/>
      <c r="AD132" s="210"/>
      <c r="AE132" s="210"/>
      <c r="AF132" s="210"/>
      <c r="AG132" s="210" t="s">
        <v>145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5">
      <c r="A133" s="227"/>
      <c r="B133" s="228"/>
      <c r="C133" s="264" t="s">
        <v>368</v>
      </c>
      <c r="D133" s="253"/>
      <c r="E133" s="253"/>
      <c r="F133" s="253"/>
      <c r="G133" s="253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147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5">
      <c r="A134" s="227"/>
      <c r="B134" s="228"/>
      <c r="C134" s="265" t="s">
        <v>952</v>
      </c>
      <c r="D134" s="232"/>
      <c r="E134" s="233">
        <v>3.38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149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5">
      <c r="A135" s="227"/>
      <c r="B135" s="228"/>
      <c r="C135" s="265" t="s">
        <v>953</v>
      </c>
      <c r="D135" s="232"/>
      <c r="E135" s="233">
        <v>10.42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149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ht="30.6" outlineLevel="1" x14ac:dyDescent="0.25">
      <c r="A136" s="247">
        <v>32</v>
      </c>
      <c r="B136" s="248" t="s">
        <v>954</v>
      </c>
      <c r="C136" s="263" t="s">
        <v>955</v>
      </c>
      <c r="D136" s="249" t="s">
        <v>221</v>
      </c>
      <c r="E136" s="250">
        <v>2.88</v>
      </c>
      <c r="F136" s="251"/>
      <c r="G136" s="252">
        <f>ROUND(E136*F136,2)</f>
        <v>0</v>
      </c>
      <c r="H136" s="231"/>
      <c r="I136" s="230">
        <f>ROUND(E136*H136,2)</f>
        <v>0</v>
      </c>
      <c r="J136" s="231"/>
      <c r="K136" s="230">
        <f>ROUND(E136*J136,2)</f>
        <v>0</v>
      </c>
      <c r="L136" s="230">
        <v>21</v>
      </c>
      <c r="M136" s="230">
        <f>G136*(1+L136/100)</f>
        <v>0</v>
      </c>
      <c r="N136" s="229">
        <v>2.5</v>
      </c>
      <c r="O136" s="229">
        <f>ROUND(E136*N136,2)</f>
        <v>7.2</v>
      </c>
      <c r="P136" s="229">
        <v>0</v>
      </c>
      <c r="Q136" s="229">
        <f>ROUND(E136*P136,2)</f>
        <v>0</v>
      </c>
      <c r="R136" s="230"/>
      <c r="S136" s="230" t="s">
        <v>141</v>
      </c>
      <c r="T136" s="230" t="s">
        <v>142</v>
      </c>
      <c r="U136" s="230">
        <v>1.4490000000000001</v>
      </c>
      <c r="V136" s="230">
        <f>ROUND(E136*U136,2)</f>
        <v>4.17</v>
      </c>
      <c r="W136" s="230"/>
      <c r="X136" s="230" t="s">
        <v>143</v>
      </c>
      <c r="Y136" s="230" t="s">
        <v>144</v>
      </c>
      <c r="Z136" s="210"/>
      <c r="AA136" s="210"/>
      <c r="AB136" s="210"/>
      <c r="AC136" s="210"/>
      <c r="AD136" s="210"/>
      <c r="AE136" s="210"/>
      <c r="AF136" s="210"/>
      <c r="AG136" s="210" t="s">
        <v>145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5">
      <c r="A137" s="227"/>
      <c r="B137" s="228"/>
      <c r="C137" s="264" t="s">
        <v>383</v>
      </c>
      <c r="D137" s="253"/>
      <c r="E137" s="253"/>
      <c r="F137" s="253"/>
      <c r="G137" s="253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147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5">
      <c r="A138" s="227"/>
      <c r="B138" s="228"/>
      <c r="C138" s="265" t="s">
        <v>956</v>
      </c>
      <c r="D138" s="232"/>
      <c r="E138" s="233">
        <v>2.88</v>
      </c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149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ht="20.399999999999999" outlineLevel="1" x14ac:dyDescent="0.25">
      <c r="A139" s="247">
        <v>33</v>
      </c>
      <c r="B139" s="248" t="s">
        <v>769</v>
      </c>
      <c r="C139" s="263" t="s">
        <v>770</v>
      </c>
      <c r="D139" s="249" t="s">
        <v>221</v>
      </c>
      <c r="E139" s="250">
        <v>1.4476</v>
      </c>
      <c r="F139" s="251"/>
      <c r="G139" s="252">
        <f>ROUND(E139*F139,2)</f>
        <v>0</v>
      </c>
      <c r="H139" s="231"/>
      <c r="I139" s="230">
        <f>ROUND(E139*H139,2)</f>
        <v>0</v>
      </c>
      <c r="J139" s="231"/>
      <c r="K139" s="230">
        <f>ROUND(E139*J139,2)</f>
        <v>0</v>
      </c>
      <c r="L139" s="230">
        <v>21</v>
      </c>
      <c r="M139" s="230">
        <f>G139*(1+L139/100)</f>
        <v>0</v>
      </c>
      <c r="N139" s="229">
        <v>2.5</v>
      </c>
      <c r="O139" s="229">
        <f>ROUND(E139*N139,2)</f>
        <v>3.62</v>
      </c>
      <c r="P139" s="229">
        <v>0</v>
      </c>
      <c r="Q139" s="229">
        <f>ROUND(E139*P139,2)</f>
        <v>0</v>
      </c>
      <c r="R139" s="230"/>
      <c r="S139" s="230" t="s">
        <v>141</v>
      </c>
      <c r="T139" s="230" t="s">
        <v>142</v>
      </c>
      <c r="U139" s="230">
        <v>1.1919999999999999</v>
      </c>
      <c r="V139" s="230">
        <f>ROUND(E139*U139,2)</f>
        <v>1.73</v>
      </c>
      <c r="W139" s="230"/>
      <c r="X139" s="230" t="s">
        <v>143</v>
      </c>
      <c r="Y139" s="230" t="s">
        <v>144</v>
      </c>
      <c r="Z139" s="210"/>
      <c r="AA139" s="210"/>
      <c r="AB139" s="210"/>
      <c r="AC139" s="210"/>
      <c r="AD139" s="210"/>
      <c r="AE139" s="210"/>
      <c r="AF139" s="210"/>
      <c r="AG139" s="210" t="s">
        <v>145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25">
      <c r="A140" s="227"/>
      <c r="B140" s="228"/>
      <c r="C140" s="264" t="s">
        <v>383</v>
      </c>
      <c r="D140" s="253"/>
      <c r="E140" s="253"/>
      <c r="F140" s="253"/>
      <c r="G140" s="253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147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5">
      <c r="A141" s="227"/>
      <c r="B141" s="228"/>
      <c r="C141" s="265" t="s">
        <v>957</v>
      </c>
      <c r="D141" s="232"/>
      <c r="E141" s="233">
        <v>0.94</v>
      </c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149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3" x14ac:dyDescent="0.25">
      <c r="A142" s="227"/>
      <c r="B142" s="228"/>
      <c r="C142" s="265" t="s">
        <v>958</v>
      </c>
      <c r="D142" s="232"/>
      <c r="E142" s="233">
        <v>0.11</v>
      </c>
      <c r="F142" s="230"/>
      <c r="G142" s="230"/>
      <c r="H142" s="230"/>
      <c r="I142" s="230"/>
      <c r="J142" s="230"/>
      <c r="K142" s="230"/>
      <c r="L142" s="230"/>
      <c r="M142" s="230"/>
      <c r="N142" s="229"/>
      <c r="O142" s="229"/>
      <c r="P142" s="229"/>
      <c r="Q142" s="229"/>
      <c r="R142" s="230"/>
      <c r="S142" s="230"/>
      <c r="T142" s="230"/>
      <c r="U142" s="230"/>
      <c r="V142" s="230"/>
      <c r="W142" s="230"/>
      <c r="X142" s="230"/>
      <c r="Y142" s="230"/>
      <c r="Z142" s="210"/>
      <c r="AA142" s="210"/>
      <c r="AB142" s="210"/>
      <c r="AC142" s="210"/>
      <c r="AD142" s="210"/>
      <c r="AE142" s="210"/>
      <c r="AF142" s="210"/>
      <c r="AG142" s="210" t="s">
        <v>149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3" x14ac:dyDescent="0.25">
      <c r="A143" s="227"/>
      <c r="B143" s="228"/>
      <c r="C143" s="265" t="s">
        <v>959</v>
      </c>
      <c r="D143" s="232"/>
      <c r="E143" s="233">
        <v>0.4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149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ht="20.399999999999999" outlineLevel="1" x14ac:dyDescent="0.25">
      <c r="A144" s="247">
        <v>34</v>
      </c>
      <c r="B144" s="248" t="s">
        <v>960</v>
      </c>
      <c r="C144" s="263" t="s">
        <v>961</v>
      </c>
      <c r="D144" s="249" t="s">
        <v>140</v>
      </c>
      <c r="E144" s="250">
        <v>1.1399999999999999</v>
      </c>
      <c r="F144" s="251"/>
      <c r="G144" s="252">
        <f>ROUND(E144*F144,2)</f>
        <v>0</v>
      </c>
      <c r="H144" s="231"/>
      <c r="I144" s="230">
        <f>ROUND(E144*H144,2)</f>
        <v>0</v>
      </c>
      <c r="J144" s="231"/>
      <c r="K144" s="230">
        <f>ROUND(E144*J144,2)</f>
        <v>0</v>
      </c>
      <c r="L144" s="230">
        <v>21</v>
      </c>
      <c r="M144" s="230">
        <f>G144*(1+L144/100)</f>
        <v>0</v>
      </c>
      <c r="N144" s="229">
        <v>4.3800000000000002E-3</v>
      </c>
      <c r="O144" s="229">
        <f>ROUND(E144*N144,2)</f>
        <v>0</v>
      </c>
      <c r="P144" s="229">
        <v>0</v>
      </c>
      <c r="Q144" s="229">
        <f>ROUND(E144*P144,2)</f>
        <v>0</v>
      </c>
      <c r="R144" s="230"/>
      <c r="S144" s="230" t="s">
        <v>141</v>
      </c>
      <c r="T144" s="230" t="s">
        <v>142</v>
      </c>
      <c r="U144" s="230">
        <v>0.82099999999999995</v>
      </c>
      <c r="V144" s="230">
        <f>ROUND(E144*U144,2)</f>
        <v>0.94</v>
      </c>
      <c r="W144" s="230"/>
      <c r="X144" s="230" t="s">
        <v>143</v>
      </c>
      <c r="Y144" s="230" t="s">
        <v>144</v>
      </c>
      <c r="Z144" s="210"/>
      <c r="AA144" s="210"/>
      <c r="AB144" s="210"/>
      <c r="AC144" s="210"/>
      <c r="AD144" s="210"/>
      <c r="AE144" s="210"/>
      <c r="AF144" s="210"/>
      <c r="AG144" s="210" t="s">
        <v>145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5">
      <c r="A145" s="227"/>
      <c r="B145" s="228"/>
      <c r="C145" s="264" t="s">
        <v>368</v>
      </c>
      <c r="D145" s="253"/>
      <c r="E145" s="253"/>
      <c r="F145" s="253"/>
      <c r="G145" s="253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147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5">
      <c r="A146" s="227"/>
      <c r="B146" s="228"/>
      <c r="C146" s="265" t="s">
        <v>962</v>
      </c>
      <c r="D146" s="232"/>
      <c r="E146" s="233">
        <v>1.1399999999999999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149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ht="20.399999999999999" outlineLevel="1" x14ac:dyDescent="0.25">
      <c r="A147" s="247">
        <v>35</v>
      </c>
      <c r="B147" s="248" t="s">
        <v>774</v>
      </c>
      <c r="C147" s="263" t="s">
        <v>775</v>
      </c>
      <c r="D147" s="249" t="s">
        <v>140</v>
      </c>
      <c r="E147" s="250">
        <v>17.167999999999999</v>
      </c>
      <c r="F147" s="251"/>
      <c r="G147" s="252">
        <f>ROUND(E147*F147,2)</f>
        <v>0</v>
      </c>
      <c r="H147" s="231"/>
      <c r="I147" s="230">
        <f>ROUND(E147*H147,2)</f>
        <v>0</v>
      </c>
      <c r="J147" s="231"/>
      <c r="K147" s="230">
        <f>ROUND(E147*J147,2)</f>
        <v>0</v>
      </c>
      <c r="L147" s="230">
        <v>21</v>
      </c>
      <c r="M147" s="230">
        <f>G147*(1+L147/100)</f>
        <v>0</v>
      </c>
      <c r="N147" s="229">
        <v>4.7999999999999996E-3</v>
      </c>
      <c r="O147" s="229">
        <f>ROUND(E147*N147,2)</f>
        <v>0.08</v>
      </c>
      <c r="P147" s="229">
        <v>0</v>
      </c>
      <c r="Q147" s="229">
        <f>ROUND(E147*P147,2)</f>
        <v>0</v>
      </c>
      <c r="R147" s="230"/>
      <c r="S147" s="230" t="s">
        <v>141</v>
      </c>
      <c r="T147" s="230" t="s">
        <v>142</v>
      </c>
      <c r="U147" s="230">
        <v>0.82499999999999996</v>
      </c>
      <c r="V147" s="230">
        <f>ROUND(E147*U147,2)</f>
        <v>14.16</v>
      </c>
      <c r="W147" s="230"/>
      <c r="X147" s="230" t="s">
        <v>143</v>
      </c>
      <c r="Y147" s="230" t="s">
        <v>144</v>
      </c>
      <c r="Z147" s="210"/>
      <c r="AA147" s="210"/>
      <c r="AB147" s="210"/>
      <c r="AC147" s="210"/>
      <c r="AD147" s="210"/>
      <c r="AE147" s="210"/>
      <c r="AF147" s="210"/>
      <c r="AG147" s="210" t="s">
        <v>145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25">
      <c r="A148" s="227"/>
      <c r="B148" s="228"/>
      <c r="C148" s="264" t="s">
        <v>368</v>
      </c>
      <c r="D148" s="253"/>
      <c r="E148" s="253"/>
      <c r="F148" s="253"/>
      <c r="G148" s="253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147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5">
      <c r="A149" s="227"/>
      <c r="B149" s="228"/>
      <c r="C149" s="265" t="s">
        <v>963</v>
      </c>
      <c r="D149" s="232"/>
      <c r="E149" s="233">
        <v>12.53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149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3" x14ac:dyDescent="0.25">
      <c r="A150" s="227"/>
      <c r="B150" s="228"/>
      <c r="C150" s="265" t="s">
        <v>964</v>
      </c>
      <c r="D150" s="232"/>
      <c r="E150" s="233">
        <v>1.44</v>
      </c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149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5">
      <c r="A151" s="227"/>
      <c r="B151" s="228"/>
      <c r="C151" s="265" t="s">
        <v>965</v>
      </c>
      <c r="D151" s="232"/>
      <c r="E151" s="233">
        <v>3.2</v>
      </c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149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x14ac:dyDescent="0.25">
      <c r="A152" s="240" t="s">
        <v>136</v>
      </c>
      <c r="B152" s="241" t="s">
        <v>81</v>
      </c>
      <c r="C152" s="262" t="s">
        <v>82</v>
      </c>
      <c r="D152" s="242"/>
      <c r="E152" s="243"/>
      <c r="F152" s="244"/>
      <c r="G152" s="245">
        <f>SUMIF(AG153:AG157,"&lt;&gt;NOR",G153:G157)</f>
        <v>0</v>
      </c>
      <c r="H152" s="239"/>
      <c r="I152" s="239">
        <f>SUM(I153:I157)</f>
        <v>0</v>
      </c>
      <c r="J152" s="239"/>
      <c r="K152" s="239">
        <f>SUM(K153:K157)</f>
        <v>0</v>
      </c>
      <c r="L152" s="239"/>
      <c r="M152" s="239">
        <f>SUM(M153:M157)</f>
        <v>0</v>
      </c>
      <c r="N152" s="238"/>
      <c r="O152" s="238">
        <f>SUM(O153:O157)</f>
        <v>2.06</v>
      </c>
      <c r="P152" s="238"/>
      <c r="Q152" s="238">
        <f>SUM(Q153:Q157)</f>
        <v>0</v>
      </c>
      <c r="R152" s="239"/>
      <c r="S152" s="239"/>
      <c r="T152" s="239"/>
      <c r="U152" s="239"/>
      <c r="V152" s="239">
        <f>SUM(V153:V157)</f>
        <v>4.83</v>
      </c>
      <c r="W152" s="239"/>
      <c r="X152" s="239"/>
      <c r="Y152" s="239"/>
      <c r="AG152" t="s">
        <v>137</v>
      </c>
    </row>
    <row r="153" spans="1:60" ht="20.399999999999999" outlineLevel="1" x14ac:dyDescent="0.25">
      <c r="A153" s="247">
        <v>36</v>
      </c>
      <c r="B153" s="248" t="s">
        <v>394</v>
      </c>
      <c r="C153" s="263" t="s">
        <v>395</v>
      </c>
      <c r="D153" s="249" t="s">
        <v>140</v>
      </c>
      <c r="E153" s="250">
        <v>4</v>
      </c>
      <c r="F153" s="251"/>
      <c r="G153" s="252">
        <f>ROUND(E153*F153,2)</f>
        <v>0</v>
      </c>
      <c r="H153" s="231"/>
      <c r="I153" s="230">
        <f>ROUND(E153*H153,2)</f>
        <v>0</v>
      </c>
      <c r="J153" s="231"/>
      <c r="K153" s="230">
        <f>ROUND(E153*J153,2)</f>
        <v>0</v>
      </c>
      <c r="L153" s="230">
        <v>21</v>
      </c>
      <c r="M153" s="230">
        <f>G153*(1+L153/100)</f>
        <v>0</v>
      </c>
      <c r="N153" s="229">
        <v>0.31387999999999999</v>
      </c>
      <c r="O153" s="229">
        <f>ROUND(E153*N153,2)</f>
        <v>1.26</v>
      </c>
      <c r="P153" s="229">
        <v>0</v>
      </c>
      <c r="Q153" s="229">
        <f>ROUND(E153*P153,2)</f>
        <v>0</v>
      </c>
      <c r="R153" s="230"/>
      <c r="S153" s="230" t="s">
        <v>141</v>
      </c>
      <c r="T153" s="230" t="s">
        <v>142</v>
      </c>
      <c r="U153" s="230">
        <v>1.208</v>
      </c>
      <c r="V153" s="230">
        <f>ROUND(E153*U153,2)</f>
        <v>4.83</v>
      </c>
      <c r="W153" s="230"/>
      <c r="X153" s="230" t="s">
        <v>143</v>
      </c>
      <c r="Y153" s="230" t="s">
        <v>144</v>
      </c>
      <c r="Z153" s="210"/>
      <c r="AA153" s="210"/>
      <c r="AB153" s="210"/>
      <c r="AC153" s="210"/>
      <c r="AD153" s="210"/>
      <c r="AE153" s="210"/>
      <c r="AF153" s="210"/>
      <c r="AG153" s="210" t="s">
        <v>145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1" outlineLevel="2" x14ac:dyDescent="0.25">
      <c r="A154" s="227"/>
      <c r="B154" s="228"/>
      <c r="C154" s="264" t="s">
        <v>396</v>
      </c>
      <c r="D154" s="253"/>
      <c r="E154" s="253"/>
      <c r="F154" s="253"/>
      <c r="G154" s="253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147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54" t="str">
        <f>C154</f>
        <v>s provedením lože do 50 mm, s vyplněním spár, s dvojím beraněním a se smetením přebytečného materiálu na krajnici</v>
      </c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25">
      <c r="A155" s="227"/>
      <c r="B155" s="228"/>
      <c r="C155" s="265" t="s">
        <v>966</v>
      </c>
      <c r="D155" s="232"/>
      <c r="E155" s="233">
        <v>4</v>
      </c>
      <c r="F155" s="230"/>
      <c r="G155" s="230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149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5">
      <c r="A156" s="247">
        <v>37</v>
      </c>
      <c r="B156" s="248" t="s">
        <v>398</v>
      </c>
      <c r="C156" s="263" t="s">
        <v>399</v>
      </c>
      <c r="D156" s="249" t="s">
        <v>140</v>
      </c>
      <c r="E156" s="250">
        <v>4</v>
      </c>
      <c r="F156" s="251"/>
      <c r="G156" s="252">
        <f>ROUND(E156*F156,2)</f>
        <v>0</v>
      </c>
      <c r="H156" s="231"/>
      <c r="I156" s="230">
        <f>ROUND(E156*H156,2)</f>
        <v>0</v>
      </c>
      <c r="J156" s="231"/>
      <c r="K156" s="230">
        <f>ROUND(E156*J156,2)</f>
        <v>0</v>
      </c>
      <c r="L156" s="230">
        <v>21</v>
      </c>
      <c r="M156" s="230">
        <f>G156*(1+L156/100)</f>
        <v>0</v>
      </c>
      <c r="N156" s="229">
        <v>0.2</v>
      </c>
      <c r="O156" s="229">
        <f>ROUND(E156*N156,2)</f>
        <v>0.8</v>
      </c>
      <c r="P156" s="229">
        <v>0</v>
      </c>
      <c r="Q156" s="229">
        <f>ROUND(E156*P156,2)</f>
        <v>0</v>
      </c>
      <c r="R156" s="230" t="s">
        <v>387</v>
      </c>
      <c r="S156" s="230" t="s">
        <v>141</v>
      </c>
      <c r="T156" s="230" t="s">
        <v>142</v>
      </c>
      <c r="U156" s="230">
        <v>0</v>
      </c>
      <c r="V156" s="230">
        <f>ROUND(E156*U156,2)</f>
        <v>0</v>
      </c>
      <c r="W156" s="230"/>
      <c r="X156" s="230" t="s">
        <v>362</v>
      </c>
      <c r="Y156" s="230" t="s">
        <v>144</v>
      </c>
      <c r="Z156" s="210"/>
      <c r="AA156" s="210"/>
      <c r="AB156" s="210"/>
      <c r="AC156" s="210"/>
      <c r="AD156" s="210"/>
      <c r="AE156" s="210"/>
      <c r="AF156" s="210"/>
      <c r="AG156" s="210" t="s">
        <v>363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5">
      <c r="A157" s="227"/>
      <c r="B157" s="228"/>
      <c r="C157" s="265" t="s">
        <v>966</v>
      </c>
      <c r="D157" s="232"/>
      <c r="E157" s="233">
        <v>4</v>
      </c>
      <c r="F157" s="230"/>
      <c r="G157" s="230"/>
      <c r="H157" s="230"/>
      <c r="I157" s="230"/>
      <c r="J157" s="230"/>
      <c r="K157" s="230"/>
      <c r="L157" s="230"/>
      <c r="M157" s="230"/>
      <c r="N157" s="229"/>
      <c r="O157" s="229"/>
      <c r="P157" s="229"/>
      <c r="Q157" s="229"/>
      <c r="R157" s="230"/>
      <c r="S157" s="230"/>
      <c r="T157" s="230"/>
      <c r="U157" s="230"/>
      <c r="V157" s="230"/>
      <c r="W157" s="230"/>
      <c r="X157" s="230"/>
      <c r="Y157" s="230"/>
      <c r="Z157" s="210"/>
      <c r="AA157" s="210"/>
      <c r="AB157" s="210"/>
      <c r="AC157" s="210"/>
      <c r="AD157" s="210"/>
      <c r="AE157" s="210"/>
      <c r="AF157" s="210"/>
      <c r="AG157" s="210" t="s">
        <v>149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x14ac:dyDescent="0.25">
      <c r="A158" s="240" t="s">
        <v>136</v>
      </c>
      <c r="B158" s="241" t="s">
        <v>83</v>
      </c>
      <c r="C158" s="262" t="s">
        <v>84</v>
      </c>
      <c r="D158" s="242"/>
      <c r="E158" s="243"/>
      <c r="F158" s="244"/>
      <c r="G158" s="245">
        <f>SUMIF(AG159:AG162,"&lt;&gt;NOR",G159:G162)</f>
        <v>0</v>
      </c>
      <c r="H158" s="239"/>
      <c r="I158" s="239">
        <f>SUM(I159:I162)</f>
        <v>0</v>
      </c>
      <c r="J158" s="239"/>
      <c r="K158" s="239">
        <f>SUM(K159:K162)</f>
        <v>0</v>
      </c>
      <c r="L158" s="239"/>
      <c r="M158" s="239">
        <f>SUM(M159:M162)</f>
        <v>0</v>
      </c>
      <c r="N158" s="238"/>
      <c r="O158" s="238">
        <f>SUM(O159:O162)</f>
        <v>0.49</v>
      </c>
      <c r="P158" s="238"/>
      <c r="Q158" s="238">
        <f>SUM(Q159:Q162)</f>
        <v>0</v>
      </c>
      <c r="R158" s="239"/>
      <c r="S158" s="239"/>
      <c r="T158" s="239"/>
      <c r="U158" s="239"/>
      <c r="V158" s="239">
        <f>SUM(V159:V162)</f>
        <v>0.62</v>
      </c>
      <c r="W158" s="239"/>
      <c r="X158" s="239"/>
      <c r="Y158" s="239"/>
      <c r="AG158" t="s">
        <v>137</v>
      </c>
    </row>
    <row r="159" spans="1:60" ht="20.399999999999999" outlineLevel="1" x14ac:dyDescent="0.25">
      <c r="A159" s="247">
        <v>38</v>
      </c>
      <c r="B159" s="248" t="s">
        <v>967</v>
      </c>
      <c r="C159" s="263" t="s">
        <v>968</v>
      </c>
      <c r="D159" s="249" t="s">
        <v>221</v>
      </c>
      <c r="E159" s="250">
        <v>0.19439999999999999</v>
      </c>
      <c r="F159" s="251"/>
      <c r="G159" s="252">
        <f>ROUND(E159*F159,2)</f>
        <v>0</v>
      </c>
      <c r="H159" s="231"/>
      <c r="I159" s="230">
        <f>ROUND(E159*H159,2)</f>
        <v>0</v>
      </c>
      <c r="J159" s="231"/>
      <c r="K159" s="230">
        <f>ROUND(E159*J159,2)</f>
        <v>0</v>
      </c>
      <c r="L159" s="230">
        <v>21</v>
      </c>
      <c r="M159" s="230">
        <f>G159*(1+L159/100)</f>
        <v>0</v>
      </c>
      <c r="N159" s="229">
        <v>2.5249999999999999</v>
      </c>
      <c r="O159" s="229">
        <f>ROUND(E159*N159,2)</f>
        <v>0.49</v>
      </c>
      <c r="P159" s="229">
        <v>0</v>
      </c>
      <c r="Q159" s="229">
        <f>ROUND(E159*P159,2)</f>
        <v>0</v>
      </c>
      <c r="R159" s="230"/>
      <c r="S159" s="230" t="s">
        <v>141</v>
      </c>
      <c r="T159" s="230" t="s">
        <v>142</v>
      </c>
      <c r="U159" s="230">
        <v>3.2130000000000001</v>
      </c>
      <c r="V159" s="230">
        <f>ROUND(E159*U159,2)</f>
        <v>0.62</v>
      </c>
      <c r="W159" s="230"/>
      <c r="X159" s="230" t="s">
        <v>143</v>
      </c>
      <c r="Y159" s="230" t="s">
        <v>144</v>
      </c>
      <c r="Z159" s="210"/>
      <c r="AA159" s="210"/>
      <c r="AB159" s="210"/>
      <c r="AC159" s="210"/>
      <c r="AD159" s="210"/>
      <c r="AE159" s="210"/>
      <c r="AF159" s="210"/>
      <c r="AG159" s="210" t="s">
        <v>145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5">
      <c r="A160" s="227"/>
      <c r="B160" s="228"/>
      <c r="C160" s="264" t="s">
        <v>969</v>
      </c>
      <c r="D160" s="253"/>
      <c r="E160" s="253"/>
      <c r="F160" s="253"/>
      <c r="G160" s="253"/>
      <c r="H160" s="230"/>
      <c r="I160" s="230"/>
      <c r="J160" s="230"/>
      <c r="K160" s="230"/>
      <c r="L160" s="230"/>
      <c r="M160" s="230"/>
      <c r="N160" s="229"/>
      <c r="O160" s="229"/>
      <c r="P160" s="229"/>
      <c r="Q160" s="229"/>
      <c r="R160" s="230"/>
      <c r="S160" s="230"/>
      <c r="T160" s="230"/>
      <c r="U160" s="230"/>
      <c r="V160" s="230"/>
      <c r="W160" s="230"/>
      <c r="X160" s="230"/>
      <c r="Y160" s="230"/>
      <c r="Z160" s="210"/>
      <c r="AA160" s="210"/>
      <c r="AB160" s="210"/>
      <c r="AC160" s="210"/>
      <c r="AD160" s="210"/>
      <c r="AE160" s="210"/>
      <c r="AF160" s="210"/>
      <c r="AG160" s="210" t="s">
        <v>147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5">
      <c r="A161" s="227"/>
      <c r="B161" s="228"/>
      <c r="C161" s="270" t="s">
        <v>970</v>
      </c>
      <c r="D161" s="261"/>
      <c r="E161" s="261"/>
      <c r="F161" s="261"/>
      <c r="G161" s="261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147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5">
      <c r="A162" s="227"/>
      <c r="B162" s="228"/>
      <c r="C162" s="265" t="s">
        <v>971</v>
      </c>
      <c r="D162" s="232"/>
      <c r="E162" s="233">
        <v>0.19</v>
      </c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149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x14ac:dyDescent="0.25">
      <c r="A163" s="240" t="s">
        <v>136</v>
      </c>
      <c r="B163" s="241" t="s">
        <v>85</v>
      </c>
      <c r="C163" s="262" t="s">
        <v>86</v>
      </c>
      <c r="D163" s="242"/>
      <c r="E163" s="243"/>
      <c r="F163" s="244"/>
      <c r="G163" s="245">
        <f>SUMIF(AG164:AG208,"&lt;&gt;NOR",G164:G208)</f>
        <v>0</v>
      </c>
      <c r="H163" s="239"/>
      <c r="I163" s="239">
        <f>SUM(I164:I208)</f>
        <v>0</v>
      </c>
      <c r="J163" s="239"/>
      <c r="K163" s="239">
        <f>SUM(K164:K208)</f>
        <v>0</v>
      </c>
      <c r="L163" s="239"/>
      <c r="M163" s="239">
        <f>SUM(M164:M208)</f>
        <v>0</v>
      </c>
      <c r="N163" s="238"/>
      <c r="O163" s="238">
        <f>SUM(O164:O208)</f>
        <v>37.44</v>
      </c>
      <c r="P163" s="238"/>
      <c r="Q163" s="238">
        <f>SUM(Q164:Q208)</f>
        <v>0</v>
      </c>
      <c r="R163" s="239"/>
      <c r="S163" s="239"/>
      <c r="T163" s="239"/>
      <c r="U163" s="239"/>
      <c r="V163" s="239">
        <f>SUM(V164:V208)</f>
        <v>56.970000000000006</v>
      </c>
      <c r="W163" s="239"/>
      <c r="X163" s="239"/>
      <c r="Y163" s="239"/>
      <c r="AG163" t="s">
        <v>137</v>
      </c>
    </row>
    <row r="164" spans="1:60" ht="30.6" outlineLevel="1" x14ac:dyDescent="0.25">
      <c r="A164" s="247">
        <v>39</v>
      </c>
      <c r="B164" s="248" t="s">
        <v>782</v>
      </c>
      <c r="C164" s="263" t="s">
        <v>783</v>
      </c>
      <c r="D164" s="249" t="s">
        <v>376</v>
      </c>
      <c r="E164" s="250">
        <v>16</v>
      </c>
      <c r="F164" s="251"/>
      <c r="G164" s="252">
        <f>ROUND(E164*F164,2)</f>
        <v>0</v>
      </c>
      <c r="H164" s="231"/>
      <c r="I164" s="230">
        <f>ROUND(E164*H164,2)</f>
        <v>0</v>
      </c>
      <c r="J164" s="231"/>
      <c r="K164" s="230">
        <f>ROUND(E164*J164,2)</f>
        <v>0</v>
      </c>
      <c r="L164" s="230">
        <v>21</v>
      </c>
      <c r="M164" s="230">
        <f>G164*(1+L164/100)</f>
        <v>0</v>
      </c>
      <c r="N164" s="229">
        <v>2.2000000000000001E-4</v>
      </c>
      <c r="O164" s="229">
        <f>ROUND(E164*N164,2)</f>
        <v>0</v>
      </c>
      <c r="P164" s="229">
        <v>0</v>
      </c>
      <c r="Q164" s="229">
        <f>ROUND(E164*P164,2)</f>
        <v>0</v>
      </c>
      <c r="R164" s="230"/>
      <c r="S164" s="230" t="s">
        <v>141</v>
      </c>
      <c r="T164" s="230" t="s">
        <v>142</v>
      </c>
      <c r="U164" s="230">
        <v>0.75900000000000001</v>
      </c>
      <c r="V164" s="230">
        <f>ROUND(E164*U164,2)</f>
        <v>12.14</v>
      </c>
      <c r="W164" s="230"/>
      <c r="X164" s="230" t="s">
        <v>143</v>
      </c>
      <c r="Y164" s="230" t="s">
        <v>144</v>
      </c>
      <c r="Z164" s="210"/>
      <c r="AA164" s="210"/>
      <c r="AB164" s="210"/>
      <c r="AC164" s="210"/>
      <c r="AD164" s="210"/>
      <c r="AE164" s="210"/>
      <c r="AF164" s="210"/>
      <c r="AG164" s="210" t="s">
        <v>145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5">
      <c r="A165" s="227"/>
      <c r="B165" s="228"/>
      <c r="C165" s="265" t="s">
        <v>972</v>
      </c>
      <c r="D165" s="232"/>
      <c r="E165" s="233">
        <v>12</v>
      </c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30"/>
      <c r="Z165" s="210"/>
      <c r="AA165" s="210"/>
      <c r="AB165" s="210"/>
      <c r="AC165" s="210"/>
      <c r="AD165" s="210"/>
      <c r="AE165" s="210"/>
      <c r="AF165" s="210"/>
      <c r="AG165" s="210" t="s">
        <v>149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25">
      <c r="A166" s="227"/>
      <c r="B166" s="228"/>
      <c r="C166" s="265" t="s">
        <v>973</v>
      </c>
      <c r="D166" s="232"/>
      <c r="E166" s="233">
        <v>4</v>
      </c>
      <c r="F166" s="230"/>
      <c r="G166" s="230"/>
      <c r="H166" s="230"/>
      <c r="I166" s="230"/>
      <c r="J166" s="230"/>
      <c r="K166" s="230"/>
      <c r="L166" s="230"/>
      <c r="M166" s="230"/>
      <c r="N166" s="229"/>
      <c r="O166" s="229"/>
      <c r="P166" s="229"/>
      <c r="Q166" s="229"/>
      <c r="R166" s="230"/>
      <c r="S166" s="230"/>
      <c r="T166" s="230"/>
      <c r="U166" s="230"/>
      <c r="V166" s="230"/>
      <c r="W166" s="230"/>
      <c r="X166" s="230"/>
      <c r="Y166" s="230"/>
      <c r="Z166" s="210"/>
      <c r="AA166" s="210"/>
      <c r="AB166" s="210"/>
      <c r="AC166" s="210"/>
      <c r="AD166" s="210"/>
      <c r="AE166" s="210"/>
      <c r="AF166" s="210"/>
      <c r="AG166" s="210" t="s">
        <v>149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ht="20.399999999999999" outlineLevel="1" x14ac:dyDescent="0.25">
      <c r="A167" s="247">
        <v>40</v>
      </c>
      <c r="B167" s="248" t="s">
        <v>974</v>
      </c>
      <c r="C167" s="263" t="s">
        <v>975</v>
      </c>
      <c r="D167" s="249" t="s">
        <v>191</v>
      </c>
      <c r="E167" s="250">
        <v>37.5</v>
      </c>
      <c r="F167" s="251"/>
      <c r="G167" s="252">
        <f>ROUND(E167*F167,2)</f>
        <v>0</v>
      </c>
      <c r="H167" s="231"/>
      <c r="I167" s="230">
        <f>ROUND(E167*H167,2)</f>
        <v>0</v>
      </c>
      <c r="J167" s="231"/>
      <c r="K167" s="230">
        <f>ROUND(E167*J167,2)</f>
        <v>0</v>
      </c>
      <c r="L167" s="230">
        <v>21</v>
      </c>
      <c r="M167" s="230">
        <f>G167*(1+L167/100)</f>
        <v>0</v>
      </c>
      <c r="N167" s="229">
        <v>0</v>
      </c>
      <c r="O167" s="229">
        <f>ROUND(E167*N167,2)</f>
        <v>0</v>
      </c>
      <c r="P167" s="229">
        <v>0</v>
      </c>
      <c r="Q167" s="229">
        <f>ROUND(E167*P167,2)</f>
        <v>0</v>
      </c>
      <c r="R167" s="230"/>
      <c r="S167" s="230" t="s">
        <v>141</v>
      </c>
      <c r="T167" s="230" t="s">
        <v>142</v>
      </c>
      <c r="U167" s="230">
        <v>0.126</v>
      </c>
      <c r="V167" s="230">
        <f>ROUND(E167*U167,2)</f>
        <v>4.7300000000000004</v>
      </c>
      <c r="W167" s="230"/>
      <c r="X167" s="230" t="s">
        <v>143</v>
      </c>
      <c r="Y167" s="230" t="s">
        <v>144</v>
      </c>
      <c r="Z167" s="210"/>
      <c r="AA167" s="210"/>
      <c r="AB167" s="210"/>
      <c r="AC167" s="210"/>
      <c r="AD167" s="210"/>
      <c r="AE167" s="210"/>
      <c r="AF167" s="210"/>
      <c r="AG167" s="210" t="s">
        <v>145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25">
      <c r="A168" s="227"/>
      <c r="B168" s="228"/>
      <c r="C168" s="264" t="s">
        <v>368</v>
      </c>
      <c r="D168" s="253"/>
      <c r="E168" s="253"/>
      <c r="F168" s="253"/>
      <c r="G168" s="253"/>
      <c r="H168" s="230"/>
      <c r="I168" s="230"/>
      <c r="J168" s="230"/>
      <c r="K168" s="230"/>
      <c r="L168" s="230"/>
      <c r="M168" s="230"/>
      <c r="N168" s="229"/>
      <c r="O168" s="229"/>
      <c r="P168" s="229"/>
      <c r="Q168" s="229"/>
      <c r="R168" s="230"/>
      <c r="S168" s="230"/>
      <c r="T168" s="230"/>
      <c r="U168" s="230"/>
      <c r="V168" s="230"/>
      <c r="W168" s="230"/>
      <c r="X168" s="230"/>
      <c r="Y168" s="230"/>
      <c r="Z168" s="210"/>
      <c r="AA168" s="210"/>
      <c r="AB168" s="210"/>
      <c r="AC168" s="210"/>
      <c r="AD168" s="210"/>
      <c r="AE168" s="210"/>
      <c r="AF168" s="210"/>
      <c r="AG168" s="210" t="s">
        <v>147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ht="20.399999999999999" outlineLevel="1" x14ac:dyDescent="0.25">
      <c r="A169" s="247">
        <v>41</v>
      </c>
      <c r="B169" s="248" t="s">
        <v>976</v>
      </c>
      <c r="C169" s="263" t="s">
        <v>977</v>
      </c>
      <c r="D169" s="249" t="s">
        <v>376</v>
      </c>
      <c r="E169" s="250">
        <v>42.25</v>
      </c>
      <c r="F169" s="251"/>
      <c r="G169" s="252">
        <f>ROUND(E169*F169,2)</f>
        <v>0</v>
      </c>
      <c r="H169" s="231"/>
      <c r="I169" s="230">
        <f>ROUND(E169*H169,2)</f>
        <v>0</v>
      </c>
      <c r="J169" s="231"/>
      <c r="K169" s="230">
        <f>ROUND(E169*J169,2)</f>
        <v>0</v>
      </c>
      <c r="L169" s="230">
        <v>21</v>
      </c>
      <c r="M169" s="230">
        <f>G169*(1+L169/100)</f>
        <v>0</v>
      </c>
      <c r="N169" s="229">
        <v>0</v>
      </c>
      <c r="O169" s="229">
        <f>ROUND(E169*N169,2)</f>
        <v>0</v>
      </c>
      <c r="P169" s="229">
        <v>0</v>
      </c>
      <c r="Q169" s="229">
        <f>ROUND(E169*P169,2)</f>
        <v>0</v>
      </c>
      <c r="R169" s="230"/>
      <c r="S169" s="230" t="s">
        <v>141</v>
      </c>
      <c r="T169" s="230" t="s">
        <v>142</v>
      </c>
      <c r="U169" s="230">
        <v>0.28320000000000001</v>
      </c>
      <c r="V169" s="230">
        <f>ROUND(E169*U169,2)</f>
        <v>11.97</v>
      </c>
      <c r="W169" s="230"/>
      <c r="X169" s="230" t="s">
        <v>143</v>
      </c>
      <c r="Y169" s="230" t="s">
        <v>144</v>
      </c>
      <c r="Z169" s="210"/>
      <c r="AA169" s="210"/>
      <c r="AB169" s="210"/>
      <c r="AC169" s="210"/>
      <c r="AD169" s="210"/>
      <c r="AE169" s="210"/>
      <c r="AF169" s="210"/>
      <c r="AG169" s="210" t="s">
        <v>145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2" x14ac:dyDescent="0.25">
      <c r="A170" s="227"/>
      <c r="B170" s="228"/>
      <c r="C170" s="264" t="s">
        <v>368</v>
      </c>
      <c r="D170" s="253"/>
      <c r="E170" s="253"/>
      <c r="F170" s="253"/>
      <c r="G170" s="253"/>
      <c r="H170" s="230"/>
      <c r="I170" s="230"/>
      <c r="J170" s="230"/>
      <c r="K170" s="230"/>
      <c r="L170" s="230"/>
      <c r="M170" s="230"/>
      <c r="N170" s="229"/>
      <c r="O170" s="229"/>
      <c r="P170" s="229"/>
      <c r="Q170" s="229"/>
      <c r="R170" s="230"/>
      <c r="S170" s="230"/>
      <c r="T170" s="230"/>
      <c r="U170" s="230"/>
      <c r="V170" s="230"/>
      <c r="W170" s="230"/>
      <c r="X170" s="230"/>
      <c r="Y170" s="230"/>
      <c r="Z170" s="210"/>
      <c r="AA170" s="210"/>
      <c r="AB170" s="210"/>
      <c r="AC170" s="210"/>
      <c r="AD170" s="210"/>
      <c r="AE170" s="210"/>
      <c r="AF170" s="210"/>
      <c r="AG170" s="210" t="s">
        <v>147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5">
      <c r="A171" s="227"/>
      <c r="B171" s="228"/>
      <c r="C171" s="265" t="s">
        <v>978</v>
      </c>
      <c r="D171" s="232"/>
      <c r="E171" s="233">
        <v>6.25</v>
      </c>
      <c r="F171" s="230"/>
      <c r="G171" s="230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30"/>
      <c r="Z171" s="210"/>
      <c r="AA171" s="210"/>
      <c r="AB171" s="210"/>
      <c r="AC171" s="210"/>
      <c r="AD171" s="210"/>
      <c r="AE171" s="210"/>
      <c r="AF171" s="210"/>
      <c r="AG171" s="210" t="s">
        <v>149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5">
      <c r="A172" s="227"/>
      <c r="B172" s="228"/>
      <c r="C172" s="265" t="s">
        <v>979</v>
      </c>
      <c r="D172" s="232"/>
      <c r="E172" s="233">
        <v>12</v>
      </c>
      <c r="F172" s="230"/>
      <c r="G172" s="230"/>
      <c r="H172" s="230"/>
      <c r="I172" s="230"/>
      <c r="J172" s="230"/>
      <c r="K172" s="230"/>
      <c r="L172" s="230"/>
      <c r="M172" s="230"/>
      <c r="N172" s="229"/>
      <c r="O172" s="229"/>
      <c r="P172" s="229"/>
      <c r="Q172" s="229"/>
      <c r="R172" s="230"/>
      <c r="S172" s="230"/>
      <c r="T172" s="230"/>
      <c r="U172" s="230"/>
      <c r="V172" s="230"/>
      <c r="W172" s="230"/>
      <c r="X172" s="230"/>
      <c r="Y172" s="230"/>
      <c r="Z172" s="210"/>
      <c r="AA172" s="210"/>
      <c r="AB172" s="210"/>
      <c r="AC172" s="210"/>
      <c r="AD172" s="210"/>
      <c r="AE172" s="210"/>
      <c r="AF172" s="210"/>
      <c r="AG172" s="210" t="s">
        <v>149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3" x14ac:dyDescent="0.25">
      <c r="A173" s="227"/>
      <c r="B173" s="228"/>
      <c r="C173" s="265" t="s">
        <v>980</v>
      </c>
      <c r="D173" s="232"/>
      <c r="E173" s="233">
        <v>24</v>
      </c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149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30.6" outlineLevel="1" x14ac:dyDescent="0.25">
      <c r="A174" s="255">
        <v>42</v>
      </c>
      <c r="B174" s="256" t="s">
        <v>807</v>
      </c>
      <c r="C174" s="268" t="s">
        <v>808</v>
      </c>
      <c r="D174" s="257" t="s">
        <v>376</v>
      </c>
      <c r="E174" s="258">
        <v>4</v>
      </c>
      <c r="F174" s="259"/>
      <c r="G174" s="260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2.2000000000000001E-4</v>
      </c>
      <c r="O174" s="229">
        <f>ROUND(E174*N174,2)</f>
        <v>0</v>
      </c>
      <c r="P174" s="229">
        <v>0</v>
      </c>
      <c r="Q174" s="229">
        <f>ROUND(E174*P174,2)</f>
        <v>0</v>
      </c>
      <c r="R174" s="230"/>
      <c r="S174" s="230" t="s">
        <v>141</v>
      </c>
      <c r="T174" s="230" t="s">
        <v>142</v>
      </c>
      <c r="U174" s="230">
        <v>1.554</v>
      </c>
      <c r="V174" s="230">
        <f>ROUND(E174*U174,2)</f>
        <v>6.22</v>
      </c>
      <c r="W174" s="230"/>
      <c r="X174" s="230" t="s">
        <v>143</v>
      </c>
      <c r="Y174" s="230" t="s">
        <v>144</v>
      </c>
      <c r="Z174" s="210"/>
      <c r="AA174" s="210"/>
      <c r="AB174" s="210"/>
      <c r="AC174" s="210"/>
      <c r="AD174" s="210"/>
      <c r="AE174" s="210"/>
      <c r="AF174" s="210"/>
      <c r="AG174" s="210" t="s">
        <v>145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ht="20.399999999999999" outlineLevel="1" x14ac:dyDescent="0.25">
      <c r="A175" s="247">
        <v>43</v>
      </c>
      <c r="B175" s="248" t="s">
        <v>813</v>
      </c>
      <c r="C175" s="263" t="s">
        <v>814</v>
      </c>
      <c r="D175" s="249" t="s">
        <v>191</v>
      </c>
      <c r="E175" s="250">
        <v>37.5</v>
      </c>
      <c r="F175" s="251"/>
      <c r="G175" s="252">
        <f>ROUND(E175*F175,2)</f>
        <v>0</v>
      </c>
      <c r="H175" s="231"/>
      <c r="I175" s="230">
        <f>ROUND(E175*H175,2)</f>
        <v>0</v>
      </c>
      <c r="J175" s="231"/>
      <c r="K175" s="230">
        <f>ROUND(E175*J175,2)</f>
        <v>0</v>
      </c>
      <c r="L175" s="230">
        <v>21</v>
      </c>
      <c r="M175" s="230">
        <f>G175*(1+L175/100)</f>
        <v>0</v>
      </c>
      <c r="N175" s="229">
        <v>0</v>
      </c>
      <c r="O175" s="229">
        <f>ROUND(E175*N175,2)</f>
        <v>0</v>
      </c>
      <c r="P175" s="229">
        <v>0</v>
      </c>
      <c r="Q175" s="229">
        <f>ROUND(E175*P175,2)</f>
        <v>0</v>
      </c>
      <c r="R175" s="230"/>
      <c r="S175" s="230" t="s">
        <v>141</v>
      </c>
      <c r="T175" s="230" t="s">
        <v>142</v>
      </c>
      <c r="U175" s="230">
        <v>4.3999999999999997E-2</v>
      </c>
      <c r="V175" s="230">
        <f>ROUND(E175*U175,2)</f>
        <v>1.65</v>
      </c>
      <c r="W175" s="230"/>
      <c r="X175" s="230" t="s">
        <v>143</v>
      </c>
      <c r="Y175" s="230" t="s">
        <v>144</v>
      </c>
      <c r="Z175" s="210"/>
      <c r="AA175" s="210"/>
      <c r="AB175" s="210"/>
      <c r="AC175" s="210"/>
      <c r="AD175" s="210"/>
      <c r="AE175" s="210"/>
      <c r="AF175" s="210"/>
      <c r="AG175" s="210" t="s">
        <v>145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ht="21" outlineLevel="2" x14ac:dyDescent="0.25">
      <c r="A176" s="227"/>
      <c r="B176" s="228"/>
      <c r="C176" s="264" t="s">
        <v>815</v>
      </c>
      <c r="D176" s="253"/>
      <c r="E176" s="253"/>
      <c r="F176" s="253"/>
      <c r="G176" s="253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147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54" t="str">
        <f>C176</f>
        <v>přísun, montáže, demontáže a odsunu zkoušecího čerpadla, napuštění tlakovou vodou a dodání vody pro tlakovou zkoušku,</v>
      </c>
      <c r="BB176" s="210"/>
      <c r="BC176" s="210"/>
      <c r="BD176" s="210"/>
      <c r="BE176" s="210"/>
      <c r="BF176" s="210"/>
      <c r="BG176" s="210"/>
      <c r="BH176" s="210"/>
    </row>
    <row r="177" spans="1:60" ht="20.399999999999999" outlineLevel="1" x14ac:dyDescent="0.25">
      <c r="A177" s="247">
        <v>44</v>
      </c>
      <c r="B177" s="248" t="s">
        <v>816</v>
      </c>
      <c r="C177" s="263" t="s">
        <v>817</v>
      </c>
      <c r="D177" s="249" t="s">
        <v>191</v>
      </c>
      <c r="E177" s="250">
        <v>37.5</v>
      </c>
      <c r="F177" s="251"/>
      <c r="G177" s="252">
        <f>ROUND(E177*F177,2)</f>
        <v>0</v>
      </c>
      <c r="H177" s="231"/>
      <c r="I177" s="230">
        <f>ROUND(E177*H177,2)</f>
        <v>0</v>
      </c>
      <c r="J177" s="231"/>
      <c r="K177" s="230">
        <f>ROUND(E177*J177,2)</f>
        <v>0</v>
      </c>
      <c r="L177" s="230">
        <v>21</v>
      </c>
      <c r="M177" s="230">
        <f>G177*(1+L177/100)</f>
        <v>0</v>
      </c>
      <c r="N177" s="229">
        <v>0</v>
      </c>
      <c r="O177" s="229">
        <f>ROUND(E177*N177,2)</f>
        <v>0</v>
      </c>
      <c r="P177" s="229">
        <v>0</v>
      </c>
      <c r="Q177" s="229">
        <f>ROUND(E177*P177,2)</f>
        <v>0</v>
      </c>
      <c r="R177" s="230"/>
      <c r="S177" s="230" t="s">
        <v>141</v>
      </c>
      <c r="T177" s="230" t="s">
        <v>142</v>
      </c>
      <c r="U177" s="230">
        <v>0.21</v>
      </c>
      <c r="V177" s="230">
        <f>ROUND(E177*U177,2)</f>
        <v>7.88</v>
      </c>
      <c r="W177" s="230"/>
      <c r="X177" s="230" t="s">
        <v>143</v>
      </c>
      <c r="Y177" s="230" t="s">
        <v>144</v>
      </c>
      <c r="Z177" s="210"/>
      <c r="AA177" s="210"/>
      <c r="AB177" s="210"/>
      <c r="AC177" s="210"/>
      <c r="AD177" s="210"/>
      <c r="AE177" s="210"/>
      <c r="AF177" s="210"/>
      <c r="AG177" s="210" t="s">
        <v>145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5">
      <c r="A178" s="227"/>
      <c r="B178" s="228"/>
      <c r="C178" s="264" t="s">
        <v>818</v>
      </c>
      <c r="D178" s="253"/>
      <c r="E178" s="253"/>
      <c r="F178" s="253"/>
      <c r="G178" s="253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147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54" t="str">
        <f>C178</f>
        <v>napuštění a vypuštění vody, dodání vody a desinfekčního prostředku, náklady na bakteriologický rozbor vody,</v>
      </c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5">
      <c r="A179" s="247">
        <v>45</v>
      </c>
      <c r="B179" s="248" t="s">
        <v>819</v>
      </c>
      <c r="C179" s="263" t="s">
        <v>820</v>
      </c>
      <c r="D179" s="249" t="s">
        <v>376</v>
      </c>
      <c r="E179" s="250">
        <v>4</v>
      </c>
      <c r="F179" s="251"/>
      <c r="G179" s="252">
        <f>ROUND(E179*F179,2)</f>
        <v>0</v>
      </c>
      <c r="H179" s="231"/>
      <c r="I179" s="230">
        <f>ROUND(E179*H179,2)</f>
        <v>0</v>
      </c>
      <c r="J179" s="231"/>
      <c r="K179" s="230">
        <f>ROUND(E179*J179,2)</f>
        <v>0</v>
      </c>
      <c r="L179" s="230">
        <v>21</v>
      </c>
      <c r="M179" s="230">
        <f>G179*(1+L179/100)</f>
        <v>0</v>
      </c>
      <c r="N179" s="229">
        <v>0.12303</v>
      </c>
      <c r="O179" s="229">
        <f>ROUND(E179*N179,2)</f>
        <v>0.49</v>
      </c>
      <c r="P179" s="229">
        <v>0</v>
      </c>
      <c r="Q179" s="229">
        <f>ROUND(E179*P179,2)</f>
        <v>0</v>
      </c>
      <c r="R179" s="230"/>
      <c r="S179" s="230" t="s">
        <v>141</v>
      </c>
      <c r="T179" s="230" t="s">
        <v>142</v>
      </c>
      <c r="U179" s="230">
        <v>0.86299999999999999</v>
      </c>
      <c r="V179" s="230">
        <f>ROUND(E179*U179,2)</f>
        <v>3.45</v>
      </c>
      <c r="W179" s="230"/>
      <c r="X179" s="230" t="s">
        <v>143</v>
      </c>
      <c r="Y179" s="230" t="s">
        <v>144</v>
      </c>
      <c r="Z179" s="210"/>
      <c r="AA179" s="210"/>
      <c r="AB179" s="210"/>
      <c r="AC179" s="210"/>
      <c r="AD179" s="210"/>
      <c r="AE179" s="210"/>
      <c r="AF179" s="210"/>
      <c r="AG179" s="210" t="s">
        <v>145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5">
      <c r="A180" s="227"/>
      <c r="B180" s="228"/>
      <c r="C180" s="264" t="s">
        <v>821</v>
      </c>
      <c r="D180" s="253"/>
      <c r="E180" s="253"/>
      <c r="F180" s="253"/>
      <c r="G180" s="253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147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ht="20.399999999999999" outlineLevel="1" x14ac:dyDescent="0.25">
      <c r="A181" s="247">
        <v>46</v>
      </c>
      <c r="B181" s="248" t="s">
        <v>981</v>
      </c>
      <c r="C181" s="263" t="s">
        <v>982</v>
      </c>
      <c r="D181" s="249" t="s">
        <v>376</v>
      </c>
      <c r="E181" s="250">
        <v>8</v>
      </c>
      <c r="F181" s="251"/>
      <c r="G181" s="252">
        <f>ROUND(E181*F181,2)</f>
        <v>0</v>
      </c>
      <c r="H181" s="231"/>
      <c r="I181" s="230">
        <f>ROUND(E181*H181,2)</f>
        <v>0</v>
      </c>
      <c r="J181" s="231"/>
      <c r="K181" s="230">
        <f>ROUND(E181*J181,2)</f>
        <v>0</v>
      </c>
      <c r="L181" s="230">
        <v>21</v>
      </c>
      <c r="M181" s="230">
        <f>G181*(1+L181/100)</f>
        <v>0</v>
      </c>
      <c r="N181" s="229">
        <v>1.3100000000000001E-2</v>
      </c>
      <c r="O181" s="229">
        <f>ROUND(E181*N181,2)</f>
        <v>0.1</v>
      </c>
      <c r="P181" s="229">
        <v>0</v>
      </c>
      <c r="Q181" s="229">
        <f>ROUND(E181*P181,2)</f>
        <v>0</v>
      </c>
      <c r="R181" s="230"/>
      <c r="S181" s="230" t="s">
        <v>141</v>
      </c>
      <c r="T181" s="230" t="s">
        <v>142</v>
      </c>
      <c r="U181" s="230">
        <v>0.26</v>
      </c>
      <c r="V181" s="230">
        <f>ROUND(E181*U181,2)</f>
        <v>2.08</v>
      </c>
      <c r="W181" s="230"/>
      <c r="X181" s="230" t="s">
        <v>143</v>
      </c>
      <c r="Y181" s="230" t="s">
        <v>144</v>
      </c>
      <c r="Z181" s="210"/>
      <c r="AA181" s="210"/>
      <c r="AB181" s="210"/>
      <c r="AC181" s="210"/>
      <c r="AD181" s="210"/>
      <c r="AE181" s="210"/>
      <c r="AF181" s="210"/>
      <c r="AG181" s="210" t="s">
        <v>145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5">
      <c r="A182" s="227"/>
      <c r="B182" s="228"/>
      <c r="C182" s="265" t="s">
        <v>983</v>
      </c>
      <c r="D182" s="232"/>
      <c r="E182" s="233">
        <v>8</v>
      </c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149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5">
      <c r="A183" s="247">
        <v>47</v>
      </c>
      <c r="B183" s="248" t="s">
        <v>824</v>
      </c>
      <c r="C183" s="263" t="s">
        <v>825</v>
      </c>
      <c r="D183" s="249" t="s">
        <v>191</v>
      </c>
      <c r="E183" s="250">
        <v>41.25</v>
      </c>
      <c r="F183" s="251"/>
      <c r="G183" s="252">
        <f>ROUND(E183*F183,2)</f>
        <v>0</v>
      </c>
      <c r="H183" s="231"/>
      <c r="I183" s="230">
        <f>ROUND(E183*H183,2)</f>
        <v>0</v>
      </c>
      <c r="J183" s="231"/>
      <c r="K183" s="230">
        <f>ROUND(E183*J183,2)</f>
        <v>0</v>
      </c>
      <c r="L183" s="230">
        <v>21</v>
      </c>
      <c r="M183" s="230">
        <f>G183*(1+L183/100)</f>
        <v>0</v>
      </c>
      <c r="N183" s="229">
        <v>0</v>
      </c>
      <c r="O183" s="229">
        <f>ROUND(E183*N183,2)</f>
        <v>0</v>
      </c>
      <c r="P183" s="229">
        <v>0</v>
      </c>
      <c r="Q183" s="229">
        <f>ROUND(E183*P183,2)</f>
        <v>0</v>
      </c>
      <c r="R183" s="230"/>
      <c r="S183" s="230" t="s">
        <v>141</v>
      </c>
      <c r="T183" s="230" t="s">
        <v>142</v>
      </c>
      <c r="U183" s="230">
        <v>2.5999999999999999E-2</v>
      </c>
      <c r="V183" s="230">
        <f>ROUND(E183*U183,2)</f>
        <v>1.07</v>
      </c>
      <c r="W183" s="230"/>
      <c r="X183" s="230" t="s">
        <v>143</v>
      </c>
      <c r="Y183" s="230" t="s">
        <v>144</v>
      </c>
      <c r="Z183" s="210"/>
      <c r="AA183" s="210"/>
      <c r="AB183" s="210"/>
      <c r="AC183" s="210"/>
      <c r="AD183" s="210"/>
      <c r="AE183" s="210"/>
      <c r="AF183" s="210"/>
      <c r="AG183" s="210" t="s">
        <v>145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5">
      <c r="A184" s="227"/>
      <c r="B184" s="228"/>
      <c r="C184" s="265" t="s">
        <v>984</v>
      </c>
      <c r="D184" s="232"/>
      <c r="E184" s="233">
        <v>41.25</v>
      </c>
      <c r="F184" s="230"/>
      <c r="G184" s="230"/>
      <c r="H184" s="230"/>
      <c r="I184" s="230"/>
      <c r="J184" s="230"/>
      <c r="K184" s="230"/>
      <c r="L184" s="230"/>
      <c r="M184" s="230"/>
      <c r="N184" s="229"/>
      <c r="O184" s="229"/>
      <c r="P184" s="229"/>
      <c r="Q184" s="229"/>
      <c r="R184" s="230"/>
      <c r="S184" s="230"/>
      <c r="T184" s="230"/>
      <c r="U184" s="230"/>
      <c r="V184" s="230"/>
      <c r="W184" s="230"/>
      <c r="X184" s="230"/>
      <c r="Y184" s="230"/>
      <c r="Z184" s="210"/>
      <c r="AA184" s="210"/>
      <c r="AB184" s="210"/>
      <c r="AC184" s="210"/>
      <c r="AD184" s="210"/>
      <c r="AE184" s="210"/>
      <c r="AF184" s="210"/>
      <c r="AG184" s="210" t="s">
        <v>149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5">
      <c r="A185" s="247">
        <v>48</v>
      </c>
      <c r="B185" s="248" t="s">
        <v>827</v>
      </c>
      <c r="C185" s="263" t="s">
        <v>828</v>
      </c>
      <c r="D185" s="249" t="s">
        <v>191</v>
      </c>
      <c r="E185" s="250">
        <v>41.25</v>
      </c>
      <c r="F185" s="251"/>
      <c r="G185" s="252">
        <f>ROUND(E185*F185,2)</f>
        <v>0</v>
      </c>
      <c r="H185" s="231"/>
      <c r="I185" s="230">
        <f>ROUND(E185*H185,2)</f>
        <v>0</v>
      </c>
      <c r="J185" s="231"/>
      <c r="K185" s="230">
        <f>ROUND(E185*J185,2)</f>
        <v>0</v>
      </c>
      <c r="L185" s="230">
        <v>21</v>
      </c>
      <c r="M185" s="230">
        <f>G185*(1+L185/100)</f>
        <v>0</v>
      </c>
      <c r="N185" s="229">
        <v>8.0000000000000007E-5</v>
      </c>
      <c r="O185" s="229">
        <f>ROUND(E185*N185,2)</f>
        <v>0</v>
      </c>
      <c r="P185" s="229">
        <v>0</v>
      </c>
      <c r="Q185" s="229">
        <f>ROUND(E185*P185,2)</f>
        <v>0</v>
      </c>
      <c r="R185" s="230"/>
      <c r="S185" s="230" t="s">
        <v>141</v>
      </c>
      <c r="T185" s="230" t="s">
        <v>142</v>
      </c>
      <c r="U185" s="230">
        <v>3.4000000000000002E-2</v>
      </c>
      <c r="V185" s="230">
        <f>ROUND(E185*U185,2)</f>
        <v>1.4</v>
      </c>
      <c r="W185" s="230"/>
      <c r="X185" s="230" t="s">
        <v>143</v>
      </c>
      <c r="Y185" s="230" t="s">
        <v>144</v>
      </c>
      <c r="Z185" s="210"/>
      <c r="AA185" s="210"/>
      <c r="AB185" s="210"/>
      <c r="AC185" s="210"/>
      <c r="AD185" s="210"/>
      <c r="AE185" s="210"/>
      <c r="AF185" s="210"/>
      <c r="AG185" s="210" t="s">
        <v>145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5">
      <c r="A186" s="227"/>
      <c r="B186" s="228"/>
      <c r="C186" s="265" t="s">
        <v>984</v>
      </c>
      <c r="D186" s="232"/>
      <c r="E186" s="233">
        <v>41.25</v>
      </c>
      <c r="F186" s="230"/>
      <c r="G186" s="230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30"/>
      <c r="Z186" s="210"/>
      <c r="AA186" s="210"/>
      <c r="AB186" s="210"/>
      <c r="AC186" s="210"/>
      <c r="AD186" s="210"/>
      <c r="AE186" s="210"/>
      <c r="AF186" s="210"/>
      <c r="AG186" s="210" t="s">
        <v>149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5">
      <c r="A187" s="255">
        <v>49</v>
      </c>
      <c r="B187" s="256" t="s">
        <v>439</v>
      </c>
      <c r="C187" s="268" t="s">
        <v>985</v>
      </c>
      <c r="D187" s="257" t="s">
        <v>986</v>
      </c>
      <c r="E187" s="258">
        <v>4</v>
      </c>
      <c r="F187" s="259"/>
      <c r="G187" s="260">
        <f>ROUND(E187*F187,2)</f>
        <v>0</v>
      </c>
      <c r="H187" s="231"/>
      <c r="I187" s="230">
        <f>ROUND(E187*H187,2)</f>
        <v>0</v>
      </c>
      <c r="J187" s="231"/>
      <c r="K187" s="230">
        <f>ROUND(E187*J187,2)</f>
        <v>0</v>
      </c>
      <c r="L187" s="230">
        <v>21</v>
      </c>
      <c r="M187" s="230">
        <f>G187*(1+L187/100)</f>
        <v>0</v>
      </c>
      <c r="N187" s="229">
        <v>0</v>
      </c>
      <c r="O187" s="229">
        <f>ROUND(E187*N187,2)</f>
        <v>0</v>
      </c>
      <c r="P187" s="229">
        <v>0</v>
      </c>
      <c r="Q187" s="229">
        <f>ROUND(E187*P187,2)</f>
        <v>0</v>
      </c>
      <c r="R187" s="230"/>
      <c r="S187" s="230" t="s">
        <v>361</v>
      </c>
      <c r="T187" s="230" t="s">
        <v>142</v>
      </c>
      <c r="U187" s="230">
        <v>0</v>
      </c>
      <c r="V187" s="230">
        <f>ROUND(E187*U187,2)</f>
        <v>0</v>
      </c>
      <c r="W187" s="230"/>
      <c r="X187" s="230" t="s">
        <v>143</v>
      </c>
      <c r="Y187" s="230" t="s">
        <v>144</v>
      </c>
      <c r="Z187" s="210"/>
      <c r="AA187" s="210"/>
      <c r="AB187" s="210"/>
      <c r="AC187" s="210"/>
      <c r="AD187" s="210"/>
      <c r="AE187" s="210"/>
      <c r="AF187" s="210"/>
      <c r="AG187" s="210" t="s">
        <v>145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5">
      <c r="A188" s="255">
        <v>50</v>
      </c>
      <c r="B188" s="256" t="s">
        <v>831</v>
      </c>
      <c r="C188" s="268" t="s">
        <v>987</v>
      </c>
      <c r="D188" s="257" t="s">
        <v>833</v>
      </c>
      <c r="E188" s="258">
        <v>4</v>
      </c>
      <c r="F188" s="259"/>
      <c r="G188" s="260">
        <f>ROUND(E188*F188,2)</f>
        <v>0</v>
      </c>
      <c r="H188" s="231"/>
      <c r="I188" s="230">
        <f>ROUND(E188*H188,2)</f>
        <v>0</v>
      </c>
      <c r="J188" s="231"/>
      <c r="K188" s="230">
        <f>ROUND(E188*J188,2)</f>
        <v>0</v>
      </c>
      <c r="L188" s="230">
        <v>21</v>
      </c>
      <c r="M188" s="230">
        <f>G188*(1+L188/100)</f>
        <v>0</v>
      </c>
      <c r="N188" s="229">
        <v>0</v>
      </c>
      <c r="O188" s="229">
        <f>ROUND(E188*N188,2)</f>
        <v>0</v>
      </c>
      <c r="P188" s="229">
        <v>0</v>
      </c>
      <c r="Q188" s="229">
        <f>ROUND(E188*P188,2)</f>
        <v>0</v>
      </c>
      <c r="R188" s="230"/>
      <c r="S188" s="230" t="s">
        <v>361</v>
      </c>
      <c r="T188" s="230" t="s">
        <v>142</v>
      </c>
      <c r="U188" s="230">
        <v>0</v>
      </c>
      <c r="V188" s="230">
        <f>ROUND(E188*U188,2)</f>
        <v>0</v>
      </c>
      <c r="W188" s="230"/>
      <c r="X188" s="230" t="s">
        <v>143</v>
      </c>
      <c r="Y188" s="230" t="s">
        <v>144</v>
      </c>
      <c r="Z188" s="210"/>
      <c r="AA188" s="210"/>
      <c r="AB188" s="210"/>
      <c r="AC188" s="210"/>
      <c r="AD188" s="210"/>
      <c r="AE188" s="210"/>
      <c r="AF188" s="210"/>
      <c r="AG188" s="210" t="s">
        <v>145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5">
      <c r="A189" s="255">
        <v>51</v>
      </c>
      <c r="B189" s="256" t="s">
        <v>988</v>
      </c>
      <c r="C189" s="268" t="s">
        <v>989</v>
      </c>
      <c r="D189" s="257" t="s">
        <v>444</v>
      </c>
      <c r="E189" s="258">
        <v>4</v>
      </c>
      <c r="F189" s="259"/>
      <c r="G189" s="260">
        <f>ROUND(E189*F189,2)</f>
        <v>0</v>
      </c>
      <c r="H189" s="231"/>
      <c r="I189" s="230">
        <f>ROUND(E189*H189,2)</f>
        <v>0</v>
      </c>
      <c r="J189" s="231"/>
      <c r="K189" s="230">
        <f>ROUND(E189*J189,2)</f>
        <v>0</v>
      </c>
      <c r="L189" s="230">
        <v>21</v>
      </c>
      <c r="M189" s="230">
        <f>G189*(1+L189/100)</f>
        <v>0</v>
      </c>
      <c r="N189" s="229">
        <v>0</v>
      </c>
      <c r="O189" s="229">
        <f>ROUND(E189*N189,2)</f>
        <v>0</v>
      </c>
      <c r="P189" s="229">
        <v>0</v>
      </c>
      <c r="Q189" s="229">
        <f>ROUND(E189*P189,2)</f>
        <v>0</v>
      </c>
      <c r="R189" s="230"/>
      <c r="S189" s="230" t="s">
        <v>361</v>
      </c>
      <c r="T189" s="230" t="s">
        <v>142</v>
      </c>
      <c r="U189" s="230">
        <v>0</v>
      </c>
      <c r="V189" s="230">
        <f>ROUND(E189*U189,2)</f>
        <v>0</v>
      </c>
      <c r="W189" s="230"/>
      <c r="X189" s="230" t="s">
        <v>143</v>
      </c>
      <c r="Y189" s="230" t="s">
        <v>144</v>
      </c>
      <c r="Z189" s="210"/>
      <c r="AA189" s="210"/>
      <c r="AB189" s="210"/>
      <c r="AC189" s="210"/>
      <c r="AD189" s="210"/>
      <c r="AE189" s="210"/>
      <c r="AF189" s="210"/>
      <c r="AG189" s="210" t="s">
        <v>145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5">
      <c r="A190" s="247">
        <v>52</v>
      </c>
      <c r="B190" s="248" t="s">
        <v>834</v>
      </c>
      <c r="C190" s="263" t="s">
        <v>990</v>
      </c>
      <c r="D190" s="249" t="s">
        <v>986</v>
      </c>
      <c r="E190" s="250">
        <v>12</v>
      </c>
      <c r="F190" s="251"/>
      <c r="G190" s="252">
        <f>ROUND(E190*F190,2)</f>
        <v>0</v>
      </c>
      <c r="H190" s="231"/>
      <c r="I190" s="230">
        <f>ROUND(E190*H190,2)</f>
        <v>0</v>
      </c>
      <c r="J190" s="231"/>
      <c r="K190" s="230">
        <f>ROUND(E190*J190,2)</f>
        <v>0</v>
      </c>
      <c r="L190" s="230">
        <v>21</v>
      </c>
      <c r="M190" s="230">
        <f>G190*(1+L190/100)</f>
        <v>0</v>
      </c>
      <c r="N190" s="229">
        <v>0</v>
      </c>
      <c r="O190" s="229">
        <f>ROUND(E190*N190,2)</f>
        <v>0</v>
      </c>
      <c r="P190" s="229">
        <v>0</v>
      </c>
      <c r="Q190" s="229">
        <f>ROUND(E190*P190,2)</f>
        <v>0</v>
      </c>
      <c r="R190" s="230"/>
      <c r="S190" s="230" t="s">
        <v>361</v>
      </c>
      <c r="T190" s="230" t="s">
        <v>142</v>
      </c>
      <c r="U190" s="230">
        <v>0</v>
      </c>
      <c r="V190" s="230">
        <f>ROUND(E190*U190,2)</f>
        <v>0</v>
      </c>
      <c r="W190" s="230"/>
      <c r="X190" s="230" t="s">
        <v>143</v>
      </c>
      <c r="Y190" s="230" t="s">
        <v>144</v>
      </c>
      <c r="Z190" s="210"/>
      <c r="AA190" s="210"/>
      <c r="AB190" s="210"/>
      <c r="AC190" s="210"/>
      <c r="AD190" s="210"/>
      <c r="AE190" s="210"/>
      <c r="AF190" s="210"/>
      <c r="AG190" s="210" t="s">
        <v>145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5">
      <c r="A191" s="227"/>
      <c r="B191" s="228"/>
      <c r="C191" s="265" t="s">
        <v>991</v>
      </c>
      <c r="D191" s="232"/>
      <c r="E191" s="233">
        <v>12</v>
      </c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149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ht="20.399999999999999" outlineLevel="1" x14ac:dyDescent="0.25">
      <c r="A192" s="255">
        <v>53</v>
      </c>
      <c r="B192" s="256" t="s">
        <v>992</v>
      </c>
      <c r="C192" s="268" t="s">
        <v>993</v>
      </c>
      <c r="D192" s="257" t="s">
        <v>376</v>
      </c>
      <c r="E192" s="258">
        <v>4</v>
      </c>
      <c r="F192" s="259"/>
      <c r="G192" s="260">
        <f>ROUND(E192*F192,2)</f>
        <v>0</v>
      </c>
      <c r="H192" s="231"/>
      <c r="I192" s="230">
        <f>ROUND(E192*H192,2)</f>
        <v>0</v>
      </c>
      <c r="J192" s="231"/>
      <c r="K192" s="230">
        <f>ROUND(E192*J192,2)</f>
        <v>0</v>
      </c>
      <c r="L192" s="230">
        <v>21</v>
      </c>
      <c r="M192" s="230">
        <f>G192*(1+L192/100)</f>
        <v>0</v>
      </c>
      <c r="N192" s="229">
        <v>4.7620000000000003E-2</v>
      </c>
      <c r="O192" s="229">
        <f>ROUND(E192*N192,2)</f>
        <v>0.19</v>
      </c>
      <c r="P192" s="229">
        <v>0</v>
      </c>
      <c r="Q192" s="229">
        <f>ROUND(E192*P192,2)</f>
        <v>0</v>
      </c>
      <c r="R192" s="230"/>
      <c r="S192" s="230" t="s">
        <v>141</v>
      </c>
      <c r="T192" s="230" t="s">
        <v>142</v>
      </c>
      <c r="U192" s="230">
        <v>1.0940000000000001</v>
      </c>
      <c r="V192" s="230">
        <f>ROUND(E192*U192,2)</f>
        <v>4.38</v>
      </c>
      <c r="W192" s="230"/>
      <c r="X192" s="230" t="s">
        <v>143</v>
      </c>
      <c r="Y192" s="230" t="s">
        <v>144</v>
      </c>
      <c r="Z192" s="210"/>
      <c r="AA192" s="210"/>
      <c r="AB192" s="210"/>
      <c r="AC192" s="210"/>
      <c r="AD192" s="210"/>
      <c r="AE192" s="210"/>
      <c r="AF192" s="210"/>
      <c r="AG192" s="210" t="s">
        <v>145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ht="20.399999999999999" outlineLevel="1" x14ac:dyDescent="0.25">
      <c r="A193" s="247">
        <v>54</v>
      </c>
      <c r="B193" s="248" t="s">
        <v>994</v>
      </c>
      <c r="C193" s="263" t="s">
        <v>995</v>
      </c>
      <c r="D193" s="249" t="s">
        <v>191</v>
      </c>
      <c r="E193" s="250">
        <v>38.0625</v>
      </c>
      <c r="F193" s="251"/>
      <c r="G193" s="252">
        <f>ROUND(E193*F193,2)</f>
        <v>0</v>
      </c>
      <c r="H193" s="231"/>
      <c r="I193" s="230">
        <f>ROUND(E193*H193,2)</f>
        <v>0</v>
      </c>
      <c r="J193" s="231"/>
      <c r="K193" s="230">
        <f>ROUND(E193*J193,2)</f>
        <v>0</v>
      </c>
      <c r="L193" s="230">
        <v>21</v>
      </c>
      <c r="M193" s="230">
        <f>G193*(1+L193/100)</f>
        <v>0</v>
      </c>
      <c r="N193" s="229">
        <v>2.14E-3</v>
      </c>
      <c r="O193" s="229">
        <f>ROUND(E193*N193,2)</f>
        <v>0.08</v>
      </c>
      <c r="P193" s="229">
        <v>0</v>
      </c>
      <c r="Q193" s="229">
        <f>ROUND(E193*P193,2)</f>
        <v>0</v>
      </c>
      <c r="R193" s="230" t="s">
        <v>387</v>
      </c>
      <c r="S193" s="230" t="s">
        <v>141</v>
      </c>
      <c r="T193" s="230" t="s">
        <v>142</v>
      </c>
      <c r="U193" s="230">
        <v>0</v>
      </c>
      <c r="V193" s="230">
        <f>ROUND(E193*U193,2)</f>
        <v>0</v>
      </c>
      <c r="W193" s="230"/>
      <c r="X193" s="230" t="s">
        <v>362</v>
      </c>
      <c r="Y193" s="230" t="s">
        <v>144</v>
      </c>
      <c r="Z193" s="210"/>
      <c r="AA193" s="210"/>
      <c r="AB193" s="210"/>
      <c r="AC193" s="210"/>
      <c r="AD193" s="210"/>
      <c r="AE193" s="210"/>
      <c r="AF193" s="210"/>
      <c r="AG193" s="210" t="s">
        <v>363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2" x14ac:dyDescent="0.25">
      <c r="A194" s="227"/>
      <c r="B194" s="228"/>
      <c r="C194" s="265" t="s">
        <v>996</v>
      </c>
      <c r="D194" s="232"/>
      <c r="E194" s="233">
        <v>38.06</v>
      </c>
      <c r="F194" s="230"/>
      <c r="G194" s="230"/>
      <c r="H194" s="230"/>
      <c r="I194" s="230"/>
      <c r="J194" s="230"/>
      <c r="K194" s="230"/>
      <c r="L194" s="230"/>
      <c r="M194" s="230"/>
      <c r="N194" s="229"/>
      <c r="O194" s="229"/>
      <c r="P194" s="229"/>
      <c r="Q194" s="229"/>
      <c r="R194" s="230"/>
      <c r="S194" s="230"/>
      <c r="T194" s="230"/>
      <c r="U194" s="230"/>
      <c r="V194" s="230"/>
      <c r="W194" s="230"/>
      <c r="X194" s="230"/>
      <c r="Y194" s="230"/>
      <c r="Z194" s="210"/>
      <c r="AA194" s="210"/>
      <c r="AB194" s="210"/>
      <c r="AC194" s="210"/>
      <c r="AD194" s="210"/>
      <c r="AE194" s="210"/>
      <c r="AF194" s="210"/>
      <c r="AG194" s="210" t="s">
        <v>149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ht="30.6" outlineLevel="1" x14ac:dyDescent="0.25">
      <c r="A195" s="247">
        <v>55</v>
      </c>
      <c r="B195" s="248" t="s">
        <v>997</v>
      </c>
      <c r="C195" s="263" t="s">
        <v>998</v>
      </c>
      <c r="D195" s="249" t="s">
        <v>376</v>
      </c>
      <c r="E195" s="250">
        <v>42.25</v>
      </c>
      <c r="F195" s="251"/>
      <c r="G195" s="252">
        <f>ROUND(E195*F195,2)</f>
        <v>0</v>
      </c>
      <c r="H195" s="231"/>
      <c r="I195" s="230">
        <f>ROUND(E195*H195,2)</f>
        <v>0</v>
      </c>
      <c r="J195" s="231"/>
      <c r="K195" s="230">
        <f>ROUND(E195*J195,2)</f>
        <v>0</v>
      </c>
      <c r="L195" s="230">
        <v>21</v>
      </c>
      <c r="M195" s="230">
        <f>G195*(1+L195/100)</f>
        <v>0</v>
      </c>
      <c r="N195" s="229">
        <v>4.4000000000000002E-4</v>
      </c>
      <c r="O195" s="229">
        <f>ROUND(E195*N195,2)</f>
        <v>0.02</v>
      </c>
      <c r="P195" s="229">
        <v>0</v>
      </c>
      <c r="Q195" s="229">
        <f>ROUND(E195*P195,2)</f>
        <v>0</v>
      </c>
      <c r="R195" s="230" t="s">
        <v>387</v>
      </c>
      <c r="S195" s="230" t="s">
        <v>141</v>
      </c>
      <c r="T195" s="230" t="s">
        <v>142</v>
      </c>
      <c r="U195" s="230">
        <v>0</v>
      </c>
      <c r="V195" s="230">
        <f>ROUND(E195*U195,2)</f>
        <v>0</v>
      </c>
      <c r="W195" s="230"/>
      <c r="X195" s="230" t="s">
        <v>362</v>
      </c>
      <c r="Y195" s="230" t="s">
        <v>144</v>
      </c>
      <c r="Z195" s="210"/>
      <c r="AA195" s="210"/>
      <c r="AB195" s="210"/>
      <c r="AC195" s="210"/>
      <c r="AD195" s="210"/>
      <c r="AE195" s="210"/>
      <c r="AF195" s="210"/>
      <c r="AG195" s="210" t="s">
        <v>363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2" x14ac:dyDescent="0.25">
      <c r="A196" s="227"/>
      <c r="B196" s="228"/>
      <c r="C196" s="265" t="s">
        <v>978</v>
      </c>
      <c r="D196" s="232"/>
      <c r="E196" s="233">
        <v>6.25</v>
      </c>
      <c r="F196" s="230"/>
      <c r="G196" s="230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149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5">
      <c r="A197" s="227"/>
      <c r="B197" s="228"/>
      <c r="C197" s="265" t="s">
        <v>979</v>
      </c>
      <c r="D197" s="232"/>
      <c r="E197" s="233">
        <v>12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149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5">
      <c r="A198" s="227"/>
      <c r="B198" s="228"/>
      <c r="C198" s="265" t="s">
        <v>980</v>
      </c>
      <c r="D198" s="232"/>
      <c r="E198" s="233">
        <v>24</v>
      </c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149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ht="30.6" outlineLevel="1" x14ac:dyDescent="0.25">
      <c r="A199" s="255">
        <v>56</v>
      </c>
      <c r="B199" s="256" t="s">
        <v>999</v>
      </c>
      <c r="C199" s="268" t="s">
        <v>1000</v>
      </c>
      <c r="D199" s="257" t="s">
        <v>376</v>
      </c>
      <c r="E199" s="258">
        <v>12</v>
      </c>
      <c r="F199" s="259"/>
      <c r="G199" s="260">
        <f>ROUND(E199*F199,2)</f>
        <v>0</v>
      </c>
      <c r="H199" s="231"/>
      <c r="I199" s="230">
        <f>ROUND(E199*H199,2)</f>
        <v>0</v>
      </c>
      <c r="J199" s="231"/>
      <c r="K199" s="230">
        <f>ROUND(E199*J199,2)</f>
        <v>0</v>
      </c>
      <c r="L199" s="230">
        <v>21</v>
      </c>
      <c r="M199" s="230">
        <f>G199*(1+L199/100)</f>
        <v>0</v>
      </c>
      <c r="N199" s="229">
        <v>9.5E-4</v>
      </c>
      <c r="O199" s="229">
        <f>ROUND(E199*N199,2)</f>
        <v>0.01</v>
      </c>
      <c r="P199" s="229">
        <v>0</v>
      </c>
      <c r="Q199" s="229">
        <f>ROUND(E199*P199,2)</f>
        <v>0</v>
      </c>
      <c r="R199" s="230" t="s">
        <v>387</v>
      </c>
      <c r="S199" s="230" t="s">
        <v>141</v>
      </c>
      <c r="T199" s="230" t="s">
        <v>142</v>
      </c>
      <c r="U199" s="230">
        <v>0</v>
      </c>
      <c r="V199" s="230">
        <f>ROUND(E199*U199,2)</f>
        <v>0</v>
      </c>
      <c r="W199" s="230"/>
      <c r="X199" s="230" t="s">
        <v>362</v>
      </c>
      <c r="Y199" s="230" t="s">
        <v>144</v>
      </c>
      <c r="Z199" s="210"/>
      <c r="AA199" s="210"/>
      <c r="AB199" s="210"/>
      <c r="AC199" s="210"/>
      <c r="AD199" s="210"/>
      <c r="AE199" s="210"/>
      <c r="AF199" s="210"/>
      <c r="AG199" s="210" t="s">
        <v>363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ht="30.6" outlineLevel="1" x14ac:dyDescent="0.25">
      <c r="A200" s="255">
        <v>57</v>
      </c>
      <c r="B200" s="256" t="s">
        <v>1001</v>
      </c>
      <c r="C200" s="268" t="s">
        <v>1002</v>
      </c>
      <c r="D200" s="257" t="s">
        <v>376</v>
      </c>
      <c r="E200" s="258">
        <v>12</v>
      </c>
      <c r="F200" s="259"/>
      <c r="G200" s="260">
        <f>ROUND(E200*F200,2)</f>
        <v>0</v>
      </c>
      <c r="H200" s="231"/>
      <c r="I200" s="230">
        <f>ROUND(E200*H200,2)</f>
        <v>0</v>
      </c>
      <c r="J200" s="231"/>
      <c r="K200" s="230">
        <f>ROUND(E200*J200,2)</f>
        <v>0</v>
      </c>
      <c r="L200" s="230">
        <v>21</v>
      </c>
      <c r="M200" s="230">
        <f>G200*(1+L200/100)</f>
        <v>0</v>
      </c>
      <c r="N200" s="229">
        <v>4.4000000000000002E-4</v>
      </c>
      <c r="O200" s="229">
        <f>ROUND(E200*N200,2)</f>
        <v>0.01</v>
      </c>
      <c r="P200" s="229">
        <v>0</v>
      </c>
      <c r="Q200" s="229">
        <f>ROUND(E200*P200,2)</f>
        <v>0</v>
      </c>
      <c r="R200" s="230" t="s">
        <v>387</v>
      </c>
      <c r="S200" s="230" t="s">
        <v>141</v>
      </c>
      <c r="T200" s="230" t="s">
        <v>142</v>
      </c>
      <c r="U200" s="230">
        <v>0</v>
      </c>
      <c r="V200" s="230">
        <f>ROUND(E200*U200,2)</f>
        <v>0</v>
      </c>
      <c r="W200" s="230"/>
      <c r="X200" s="230" t="s">
        <v>362</v>
      </c>
      <c r="Y200" s="230" t="s">
        <v>144</v>
      </c>
      <c r="Z200" s="210"/>
      <c r="AA200" s="210"/>
      <c r="AB200" s="210"/>
      <c r="AC200" s="210"/>
      <c r="AD200" s="210"/>
      <c r="AE200" s="210"/>
      <c r="AF200" s="210"/>
      <c r="AG200" s="210" t="s">
        <v>363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ht="20.399999999999999" outlineLevel="1" x14ac:dyDescent="0.25">
      <c r="A201" s="255">
        <v>58</v>
      </c>
      <c r="B201" s="256" t="s">
        <v>1003</v>
      </c>
      <c r="C201" s="268" t="s">
        <v>1004</v>
      </c>
      <c r="D201" s="257" t="s">
        <v>376</v>
      </c>
      <c r="E201" s="258">
        <v>12</v>
      </c>
      <c r="F201" s="259"/>
      <c r="G201" s="260">
        <f>ROUND(E201*F201,2)</f>
        <v>0</v>
      </c>
      <c r="H201" s="231"/>
      <c r="I201" s="230">
        <f>ROUND(E201*H201,2)</f>
        <v>0</v>
      </c>
      <c r="J201" s="231"/>
      <c r="K201" s="230">
        <f>ROUND(E201*J201,2)</f>
        <v>0</v>
      </c>
      <c r="L201" s="230">
        <v>21</v>
      </c>
      <c r="M201" s="230">
        <f>G201*(1+L201/100)</f>
        <v>0</v>
      </c>
      <c r="N201" s="229">
        <v>3.5200000000000001E-3</v>
      </c>
      <c r="O201" s="229">
        <f>ROUND(E201*N201,2)</f>
        <v>0.04</v>
      </c>
      <c r="P201" s="229">
        <v>0</v>
      </c>
      <c r="Q201" s="229">
        <f>ROUND(E201*P201,2)</f>
        <v>0</v>
      </c>
      <c r="R201" s="230" t="s">
        <v>387</v>
      </c>
      <c r="S201" s="230" t="s">
        <v>141</v>
      </c>
      <c r="T201" s="230" t="s">
        <v>142</v>
      </c>
      <c r="U201" s="230">
        <v>0</v>
      </c>
      <c r="V201" s="230">
        <f>ROUND(E201*U201,2)</f>
        <v>0</v>
      </c>
      <c r="W201" s="230"/>
      <c r="X201" s="230" t="s">
        <v>362</v>
      </c>
      <c r="Y201" s="230" t="s">
        <v>144</v>
      </c>
      <c r="Z201" s="210"/>
      <c r="AA201" s="210"/>
      <c r="AB201" s="210"/>
      <c r="AC201" s="210"/>
      <c r="AD201" s="210"/>
      <c r="AE201" s="210"/>
      <c r="AF201" s="210"/>
      <c r="AG201" s="210" t="s">
        <v>363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ht="40.799999999999997" outlineLevel="1" x14ac:dyDescent="0.25">
      <c r="A202" s="247">
        <v>59</v>
      </c>
      <c r="B202" s="248" t="s">
        <v>851</v>
      </c>
      <c r="C202" s="263" t="s">
        <v>852</v>
      </c>
      <c r="D202" s="249" t="s">
        <v>376</v>
      </c>
      <c r="E202" s="250">
        <v>4</v>
      </c>
      <c r="F202" s="251"/>
      <c r="G202" s="252">
        <f>ROUND(E202*F202,2)</f>
        <v>0</v>
      </c>
      <c r="H202" s="231"/>
      <c r="I202" s="230">
        <f>ROUND(E202*H202,2)</f>
        <v>0</v>
      </c>
      <c r="J202" s="231"/>
      <c r="K202" s="230">
        <f>ROUND(E202*J202,2)</f>
        <v>0</v>
      </c>
      <c r="L202" s="230">
        <v>21</v>
      </c>
      <c r="M202" s="230">
        <f>G202*(1+L202/100)</f>
        <v>0</v>
      </c>
      <c r="N202" s="229">
        <v>1.8499999999999999E-2</v>
      </c>
      <c r="O202" s="229">
        <f>ROUND(E202*N202,2)</f>
        <v>7.0000000000000007E-2</v>
      </c>
      <c r="P202" s="229">
        <v>0</v>
      </c>
      <c r="Q202" s="229">
        <f>ROUND(E202*P202,2)</f>
        <v>0</v>
      </c>
      <c r="R202" s="230" t="s">
        <v>387</v>
      </c>
      <c r="S202" s="230" t="s">
        <v>141</v>
      </c>
      <c r="T202" s="230" t="s">
        <v>142</v>
      </c>
      <c r="U202" s="230">
        <v>0</v>
      </c>
      <c r="V202" s="230">
        <f>ROUND(E202*U202,2)</f>
        <v>0</v>
      </c>
      <c r="W202" s="230"/>
      <c r="X202" s="230" t="s">
        <v>362</v>
      </c>
      <c r="Y202" s="230" t="s">
        <v>144</v>
      </c>
      <c r="Z202" s="210"/>
      <c r="AA202" s="210"/>
      <c r="AB202" s="210"/>
      <c r="AC202" s="210"/>
      <c r="AD202" s="210"/>
      <c r="AE202" s="210"/>
      <c r="AF202" s="210"/>
      <c r="AG202" s="210" t="s">
        <v>363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ht="21" outlineLevel="2" x14ac:dyDescent="0.25">
      <c r="A203" s="227"/>
      <c r="B203" s="228"/>
      <c r="C203" s="264" t="s">
        <v>853</v>
      </c>
      <c r="D203" s="253"/>
      <c r="E203" s="253"/>
      <c r="F203" s="253"/>
      <c r="G203" s="253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147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54" t="str">
        <f>C203</f>
        <v>tvárná litina; povrch.ochrana vně i uvnitř epoxidovým práškem; standardní provedení bez ručního kola a zemní soupravy</v>
      </c>
      <c r="BB203" s="210"/>
      <c r="BC203" s="210"/>
      <c r="BD203" s="210"/>
      <c r="BE203" s="210"/>
      <c r="BF203" s="210"/>
      <c r="BG203" s="210"/>
      <c r="BH203" s="210"/>
    </row>
    <row r="204" spans="1:60" outlineLevel="1" x14ac:dyDescent="0.25">
      <c r="A204" s="255">
        <v>60</v>
      </c>
      <c r="B204" s="256" t="s">
        <v>859</v>
      </c>
      <c r="C204" s="268" t="s">
        <v>860</v>
      </c>
      <c r="D204" s="257" t="s">
        <v>376</v>
      </c>
      <c r="E204" s="258">
        <v>4</v>
      </c>
      <c r="F204" s="259"/>
      <c r="G204" s="260">
        <f>ROUND(E204*F204,2)</f>
        <v>0</v>
      </c>
      <c r="H204" s="231"/>
      <c r="I204" s="230">
        <f>ROUND(E204*H204,2)</f>
        <v>0</v>
      </c>
      <c r="J204" s="231"/>
      <c r="K204" s="230">
        <f>ROUND(E204*J204,2)</f>
        <v>0</v>
      </c>
      <c r="L204" s="230">
        <v>21</v>
      </c>
      <c r="M204" s="230">
        <f>G204*(1+L204/100)</f>
        <v>0</v>
      </c>
      <c r="N204" s="229">
        <v>6.0000000000000001E-3</v>
      </c>
      <c r="O204" s="229">
        <f>ROUND(E204*N204,2)</f>
        <v>0.02</v>
      </c>
      <c r="P204" s="229">
        <v>0</v>
      </c>
      <c r="Q204" s="229">
        <f>ROUND(E204*P204,2)</f>
        <v>0</v>
      </c>
      <c r="R204" s="230" t="s">
        <v>387</v>
      </c>
      <c r="S204" s="230" t="s">
        <v>141</v>
      </c>
      <c r="T204" s="230" t="s">
        <v>142</v>
      </c>
      <c r="U204" s="230">
        <v>0</v>
      </c>
      <c r="V204" s="230">
        <f>ROUND(E204*U204,2)</f>
        <v>0</v>
      </c>
      <c r="W204" s="230"/>
      <c r="X204" s="230" t="s">
        <v>362</v>
      </c>
      <c r="Y204" s="230" t="s">
        <v>144</v>
      </c>
      <c r="Z204" s="210"/>
      <c r="AA204" s="210"/>
      <c r="AB204" s="210"/>
      <c r="AC204" s="210"/>
      <c r="AD204" s="210"/>
      <c r="AE204" s="210"/>
      <c r="AF204" s="210"/>
      <c r="AG204" s="210" t="s">
        <v>363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ht="30.6" outlineLevel="1" x14ac:dyDescent="0.25">
      <c r="A205" s="255">
        <v>61</v>
      </c>
      <c r="B205" s="256" t="s">
        <v>864</v>
      </c>
      <c r="C205" s="268" t="s">
        <v>865</v>
      </c>
      <c r="D205" s="257" t="s">
        <v>376</v>
      </c>
      <c r="E205" s="258">
        <v>4</v>
      </c>
      <c r="F205" s="259"/>
      <c r="G205" s="260">
        <f>ROUND(E205*F205,2)</f>
        <v>0</v>
      </c>
      <c r="H205" s="231"/>
      <c r="I205" s="230">
        <f>ROUND(E205*H205,2)</f>
        <v>0</v>
      </c>
      <c r="J205" s="231"/>
      <c r="K205" s="230">
        <f>ROUND(E205*J205,2)</f>
        <v>0</v>
      </c>
      <c r="L205" s="230">
        <v>21</v>
      </c>
      <c r="M205" s="230">
        <f>G205*(1+L205/100)</f>
        <v>0</v>
      </c>
      <c r="N205" s="229">
        <v>6.8999999999999999E-3</v>
      </c>
      <c r="O205" s="229">
        <f>ROUND(E205*N205,2)</f>
        <v>0.03</v>
      </c>
      <c r="P205" s="229">
        <v>0</v>
      </c>
      <c r="Q205" s="229">
        <f>ROUND(E205*P205,2)</f>
        <v>0</v>
      </c>
      <c r="R205" s="230" t="s">
        <v>387</v>
      </c>
      <c r="S205" s="230" t="s">
        <v>141</v>
      </c>
      <c r="T205" s="230" t="s">
        <v>142</v>
      </c>
      <c r="U205" s="230">
        <v>0</v>
      </c>
      <c r="V205" s="230">
        <f>ROUND(E205*U205,2)</f>
        <v>0</v>
      </c>
      <c r="W205" s="230"/>
      <c r="X205" s="230" t="s">
        <v>362</v>
      </c>
      <c r="Y205" s="230" t="s">
        <v>144</v>
      </c>
      <c r="Z205" s="210"/>
      <c r="AA205" s="210"/>
      <c r="AB205" s="210"/>
      <c r="AC205" s="210"/>
      <c r="AD205" s="210"/>
      <c r="AE205" s="210"/>
      <c r="AF205" s="210"/>
      <c r="AG205" s="210" t="s">
        <v>363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ht="20.399999999999999" outlineLevel="1" x14ac:dyDescent="0.25">
      <c r="A206" s="255">
        <v>62</v>
      </c>
      <c r="B206" s="256" t="s">
        <v>868</v>
      </c>
      <c r="C206" s="268" t="s">
        <v>869</v>
      </c>
      <c r="D206" s="257" t="s">
        <v>376</v>
      </c>
      <c r="E206" s="258">
        <v>4</v>
      </c>
      <c r="F206" s="259"/>
      <c r="G206" s="260">
        <f>ROUND(E206*F206,2)</f>
        <v>0</v>
      </c>
      <c r="H206" s="231"/>
      <c r="I206" s="230">
        <f>ROUND(E206*H206,2)</f>
        <v>0</v>
      </c>
      <c r="J206" s="231"/>
      <c r="K206" s="230">
        <f>ROUND(E206*J206,2)</f>
        <v>0</v>
      </c>
      <c r="L206" s="230">
        <v>21</v>
      </c>
      <c r="M206" s="230">
        <f>G206*(1+L206/100)</f>
        <v>0</v>
      </c>
      <c r="N206" s="229">
        <v>8.9999999999999998E-4</v>
      </c>
      <c r="O206" s="229">
        <f>ROUND(E206*N206,2)</f>
        <v>0</v>
      </c>
      <c r="P206" s="229">
        <v>0</v>
      </c>
      <c r="Q206" s="229">
        <f>ROUND(E206*P206,2)</f>
        <v>0</v>
      </c>
      <c r="R206" s="230" t="s">
        <v>387</v>
      </c>
      <c r="S206" s="230" t="s">
        <v>141</v>
      </c>
      <c r="T206" s="230" t="s">
        <v>142</v>
      </c>
      <c r="U206" s="230">
        <v>0</v>
      </c>
      <c r="V206" s="230">
        <f>ROUND(E206*U206,2)</f>
        <v>0</v>
      </c>
      <c r="W206" s="230"/>
      <c r="X206" s="230" t="s">
        <v>362</v>
      </c>
      <c r="Y206" s="230" t="s">
        <v>144</v>
      </c>
      <c r="Z206" s="210"/>
      <c r="AA206" s="210"/>
      <c r="AB206" s="210"/>
      <c r="AC206" s="210"/>
      <c r="AD206" s="210"/>
      <c r="AE206" s="210"/>
      <c r="AF206" s="210"/>
      <c r="AG206" s="210" t="s">
        <v>363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ht="40.799999999999997" outlineLevel="1" x14ac:dyDescent="0.25">
      <c r="A207" s="255">
        <v>63</v>
      </c>
      <c r="B207" s="256" t="s">
        <v>1005</v>
      </c>
      <c r="C207" s="268" t="s">
        <v>1006</v>
      </c>
      <c r="D207" s="257" t="s">
        <v>376</v>
      </c>
      <c r="E207" s="258">
        <v>4</v>
      </c>
      <c r="F207" s="259"/>
      <c r="G207" s="260">
        <f>ROUND(E207*F207,2)</f>
        <v>0</v>
      </c>
      <c r="H207" s="231"/>
      <c r="I207" s="230">
        <f>ROUND(E207*H207,2)</f>
        <v>0</v>
      </c>
      <c r="J207" s="231"/>
      <c r="K207" s="230">
        <f>ROUND(E207*J207,2)</f>
        <v>0</v>
      </c>
      <c r="L207" s="230">
        <v>21</v>
      </c>
      <c r="M207" s="230">
        <f>G207*(1+L207/100)</f>
        <v>0</v>
      </c>
      <c r="N207" s="229">
        <v>3.8999999999999998E-3</v>
      </c>
      <c r="O207" s="229">
        <f>ROUND(E207*N207,2)</f>
        <v>0.02</v>
      </c>
      <c r="P207" s="229">
        <v>0</v>
      </c>
      <c r="Q207" s="229">
        <f>ROUND(E207*P207,2)</f>
        <v>0</v>
      </c>
      <c r="R207" s="230" t="s">
        <v>387</v>
      </c>
      <c r="S207" s="230" t="s">
        <v>141</v>
      </c>
      <c r="T207" s="230" t="s">
        <v>142</v>
      </c>
      <c r="U207" s="230">
        <v>0</v>
      </c>
      <c r="V207" s="230">
        <f>ROUND(E207*U207,2)</f>
        <v>0</v>
      </c>
      <c r="W207" s="230"/>
      <c r="X207" s="230" t="s">
        <v>362</v>
      </c>
      <c r="Y207" s="230" t="s">
        <v>144</v>
      </c>
      <c r="Z207" s="210"/>
      <c r="AA207" s="210"/>
      <c r="AB207" s="210"/>
      <c r="AC207" s="210"/>
      <c r="AD207" s="210"/>
      <c r="AE207" s="210"/>
      <c r="AF207" s="210"/>
      <c r="AG207" s="210" t="s">
        <v>363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ht="20.399999999999999" outlineLevel="1" x14ac:dyDescent="0.25">
      <c r="A208" s="255">
        <v>64</v>
      </c>
      <c r="B208" s="256" t="s">
        <v>1007</v>
      </c>
      <c r="C208" s="268" t="s">
        <v>1008</v>
      </c>
      <c r="D208" s="257" t="s">
        <v>376</v>
      </c>
      <c r="E208" s="258">
        <v>4</v>
      </c>
      <c r="F208" s="259"/>
      <c r="G208" s="260">
        <f>ROUND(E208*F208,2)</f>
        <v>0</v>
      </c>
      <c r="H208" s="231"/>
      <c r="I208" s="230">
        <f>ROUND(E208*H208,2)</f>
        <v>0</v>
      </c>
      <c r="J208" s="231"/>
      <c r="K208" s="230">
        <f>ROUND(E208*J208,2)</f>
        <v>0</v>
      </c>
      <c r="L208" s="230">
        <v>21</v>
      </c>
      <c r="M208" s="230">
        <f>G208*(1+L208/100)</f>
        <v>0</v>
      </c>
      <c r="N208" s="229">
        <v>9.09</v>
      </c>
      <c r="O208" s="229">
        <f>ROUND(E208*N208,2)</f>
        <v>36.36</v>
      </c>
      <c r="P208" s="229">
        <v>0</v>
      </c>
      <c r="Q208" s="229">
        <f>ROUND(E208*P208,2)</f>
        <v>0</v>
      </c>
      <c r="R208" s="230"/>
      <c r="S208" s="230" t="s">
        <v>361</v>
      </c>
      <c r="T208" s="230" t="s">
        <v>142</v>
      </c>
      <c r="U208" s="230">
        <v>0</v>
      </c>
      <c r="V208" s="230">
        <f>ROUND(E208*U208,2)</f>
        <v>0</v>
      </c>
      <c r="W208" s="230"/>
      <c r="X208" s="230" t="s">
        <v>362</v>
      </c>
      <c r="Y208" s="230" t="s">
        <v>144</v>
      </c>
      <c r="Z208" s="210"/>
      <c r="AA208" s="210"/>
      <c r="AB208" s="210"/>
      <c r="AC208" s="210"/>
      <c r="AD208" s="210"/>
      <c r="AE208" s="210"/>
      <c r="AF208" s="210"/>
      <c r="AG208" s="210" t="s">
        <v>363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x14ac:dyDescent="0.25">
      <c r="A209" s="240" t="s">
        <v>136</v>
      </c>
      <c r="B209" s="241" t="s">
        <v>87</v>
      </c>
      <c r="C209" s="262" t="s">
        <v>88</v>
      </c>
      <c r="D209" s="242"/>
      <c r="E209" s="243"/>
      <c r="F209" s="244"/>
      <c r="G209" s="245">
        <f>SUMIF(AG210:AG213,"&lt;&gt;NOR",G210:G213)</f>
        <v>0</v>
      </c>
      <c r="H209" s="239"/>
      <c r="I209" s="239">
        <f>SUM(I210:I213)</f>
        <v>0</v>
      </c>
      <c r="J209" s="239"/>
      <c r="K209" s="239">
        <f>SUM(K210:K213)</f>
        <v>0</v>
      </c>
      <c r="L209" s="239"/>
      <c r="M209" s="239">
        <f>SUM(M210:M213)</f>
        <v>0</v>
      </c>
      <c r="N209" s="238"/>
      <c r="O209" s="238">
        <f>SUM(O210:O213)</f>
        <v>0</v>
      </c>
      <c r="P209" s="238"/>
      <c r="Q209" s="238">
        <f>SUM(Q210:Q213)</f>
        <v>0</v>
      </c>
      <c r="R209" s="239"/>
      <c r="S209" s="239"/>
      <c r="T209" s="239"/>
      <c r="U209" s="239"/>
      <c r="V209" s="239">
        <f>SUM(V210:V213)</f>
        <v>2.0699999999999998</v>
      </c>
      <c r="W209" s="239"/>
      <c r="X209" s="239"/>
      <c r="Y209" s="239"/>
      <c r="AG209" t="s">
        <v>137</v>
      </c>
    </row>
    <row r="210" spans="1:60" ht="20.399999999999999" outlineLevel="1" x14ac:dyDescent="0.25">
      <c r="A210" s="247">
        <v>65</v>
      </c>
      <c r="B210" s="248" t="s">
        <v>482</v>
      </c>
      <c r="C210" s="263" t="s">
        <v>483</v>
      </c>
      <c r="D210" s="249" t="s">
        <v>191</v>
      </c>
      <c r="E210" s="250">
        <v>56</v>
      </c>
      <c r="F210" s="251"/>
      <c r="G210" s="252">
        <f>ROUND(E210*F210,2)</f>
        <v>0</v>
      </c>
      <c r="H210" s="231"/>
      <c r="I210" s="230">
        <f>ROUND(E210*H210,2)</f>
        <v>0</v>
      </c>
      <c r="J210" s="231"/>
      <c r="K210" s="230">
        <f>ROUND(E210*J210,2)</f>
        <v>0</v>
      </c>
      <c r="L210" s="230">
        <v>21</v>
      </c>
      <c r="M210" s="230">
        <f>G210*(1+L210/100)</f>
        <v>0</v>
      </c>
      <c r="N210" s="229">
        <v>0</v>
      </c>
      <c r="O210" s="229">
        <f>ROUND(E210*N210,2)</f>
        <v>0</v>
      </c>
      <c r="P210" s="229">
        <v>0</v>
      </c>
      <c r="Q210" s="229">
        <f>ROUND(E210*P210,2)</f>
        <v>0</v>
      </c>
      <c r="R210" s="230"/>
      <c r="S210" s="230" t="s">
        <v>141</v>
      </c>
      <c r="T210" s="230" t="s">
        <v>142</v>
      </c>
      <c r="U210" s="230">
        <v>3.6999999999999998E-2</v>
      </c>
      <c r="V210" s="230">
        <f>ROUND(E210*U210,2)</f>
        <v>2.0699999999999998</v>
      </c>
      <c r="W210" s="230"/>
      <c r="X210" s="230" t="s">
        <v>143</v>
      </c>
      <c r="Y210" s="230" t="s">
        <v>144</v>
      </c>
      <c r="Z210" s="210"/>
      <c r="AA210" s="210"/>
      <c r="AB210" s="210"/>
      <c r="AC210" s="210"/>
      <c r="AD210" s="210"/>
      <c r="AE210" s="210"/>
      <c r="AF210" s="210"/>
      <c r="AG210" s="210" t="s">
        <v>145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2" x14ac:dyDescent="0.25">
      <c r="A211" s="227"/>
      <c r="B211" s="228"/>
      <c r="C211" s="264" t="s">
        <v>484</v>
      </c>
      <c r="D211" s="253"/>
      <c r="E211" s="253"/>
      <c r="F211" s="253"/>
      <c r="G211" s="253"/>
      <c r="H211" s="230"/>
      <c r="I211" s="230"/>
      <c r="J211" s="230"/>
      <c r="K211" s="230"/>
      <c r="L211" s="230"/>
      <c r="M211" s="230"/>
      <c r="N211" s="229"/>
      <c r="O211" s="229"/>
      <c r="P211" s="229"/>
      <c r="Q211" s="229"/>
      <c r="R211" s="230"/>
      <c r="S211" s="230"/>
      <c r="T211" s="230"/>
      <c r="U211" s="230"/>
      <c r="V211" s="230"/>
      <c r="W211" s="230"/>
      <c r="X211" s="230"/>
      <c r="Y211" s="230"/>
      <c r="Z211" s="210"/>
      <c r="AA211" s="210"/>
      <c r="AB211" s="210"/>
      <c r="AC211" s="210"/>
      <c r="AD211" s="210"/>
      <c r="AE211" s="210"/>
      <c r="AF211" s="210"/>
      <c r="AG211" s="210" t="s">
        <v>147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2" x14ac:dyDescent="0.25">
      <c r="A212" s="227"/>
      <c r="B212" s="228"/>
      <c r="C212" s="265" t="s">
        <v>1009</v>
      </c>
      <c r="D212" s="232"/>
      <c r="E212" s="233">
        <v>36</v>
      </c>
      <c r="F212" s="230"/>
      <c r="G212" s="230"/>
      <c r="H212" s="230"/>
      <c r="I212" s="230"/>
      <c r="J212" s="230"/>
      <c r="K212" s="230"/>
      <c r="L212" s="230"/>
      <c r="M212" s="230"/>
      <c r="N212" s="229"/>
      <c r="O212" s="229"/>
      <c r="P212" s="229"/>
      <c r="Q212" s="229"/>
      <c r="R212" s="230"/>
      <c r="S212" s="230"/>
      <c r="T212" s="230"/>
      <c r="U212" s="230"/>
      <c r="V212" s="230"/>
      <c r="W212" s="230"/>
      <c r="X212" s="230"/>
      <c r="Y212" s="230"/>
      <c r="Z212" s="210"/>
      <c r="AA212" s="210"/>
      <c r="AB212" s="210"/>
      <c r="AC212" s="210"/>
      <c r="AD212" s="210"/>
      <c r="AE212" s="210"/>
      <c r="AF212" s="210"/>
      <c r="AG212" s="210" t="s">
        <v>149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25">
      <c r="A213" s="227"/>
      <c r="B213" s="228"/>
      <c r="C213" s="265" t="s">
        <v>1010</v>
      </c>
      <c r="D213" s="232"/>
      <c r="E213" s="233">
        <v>20</v>
      </c>
      <c r="F213" s="230"/>
      <c r="G213" s="230"/>
      <c r="H213" s="230"/>
      <c r="I213" s="230"/>
      <c r="J213" s="230"/>
      <c r="K213" s="230"/>
      <c r="L213" s="230"/>
      <c r="M213" s="230"/>
      <c r="N213" s="229"/>
      <c r="O213" s="229"/>
      <c r="P213" s="229"/>
      <c r="Q213" s="229"/>
      <c r="R213" s="230"/>
      <c r="S213" s="230"/>
      <c r="T213" s="230"/>
      <c r="U213" s="230"/>
      <c r="V213" s="230"/>
      <c r="W213" s="230"/>
      <c r="X213" s="230"/>
      <c r="Y213" s="230"/>
      <c r="Z213" s="210"/>
      <c r="AA213" s="210"/>
      <c r="AB213" s="210"/>
      <c r="AC213" s="210"/>
      <c r="AD213" s="210"/>
      <c r="AE213" s="210"/>
      <c r="AF213" s="210"/>
      <c r="AG213" s="210" t="s">
        <v>149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x14ac:dyDescent="0.25">
      <c r="A214" s="240" t="s">
        <v>136</v>
      </c>
      <c r="B214" s="241" t="s">
        <v>91</v>
      </c>
      <c r="C214" s="262" t="s">
        <v>92</v>
      </c>
      <c r="D214" s="242"/>
      <c r="E214" s="243"/>
      <c r="F214" s="244"/>
      <c r="G214" s="245">
        <f>SUMIF(AG215:AG217,"&lt;&gt;NOR",G215:G217)</f>
        <v>0</v>
      </c>
      <c r="H214" s="239"/>
      <c r="I214" s="239">
        <f>SUM(I215:I217)</f>
        <v>0</v>
      </c>
      <c r="J214" s="239"/>
      <c r="K214" s="239">
        <f>SUM(K215:K217)</f>
        <v>0</v>
      </c>
      <c r="L214" s="239"/>
      <c r="M214" s="239">
        <f>SUM(M215:M217)</f>
        <v>0</v>
      </c>
      <c r="N214" s="238"/>
      <c r="O214" s="238">
        <f>SUM(O215:O217)</f>
        <v>0.01</v>
      </c>
      <c r="P214" s="238"/>
      <c r="Q214" s="238">
        <f>SUM(Q215:Q217)</f>
        <v>0.37</v>
      </c>
      <c r="R214" s="239"/>
      <c r="S214" s="239"/>
      <c r="T214" s="239"/>
      <c r="U214" s="239"/>
      <c r="V214" s="239">
        <f>SUM(V215:V217)</f>
        <v>21.3</v>
      </c>
      <c r="W214" s="239"/>
      <c r="X214" s="239"/>
      <c r="Y214" s="239"/>
      <c r="AG214" t="s">
        <v>137</v>
      </c>
    </row>
    <row r="215" spans="1:60" ht="20.399999999999999" outlineLevel="1" x14ac:dyDescent="0.25">
      <c r="A215" s="247">
        <v>66</v>
      </c>
      <c r="B215" s="248" t="s">
        <v>1011</v>
      </c>
      <c r="C215" s="263" t="s">
        <v>1012</v>
      </c>
      <c r="D215" s="249" t="s">
        <v>191</v>
      </c>
      <c r="E215" s="250">
        <v>3</v>
      </c>
      <c r="F215" s="251"/>
      <c r="G215" s="252">
        <f>ROUND(E215*F215,2)</f>
        <v>0</v>
      </c>
      <c r="H215" s="231"/>
      <c r="I215" s="230">
        <f>ROUND(E215*H215,2)</f>
        <v>0</v>
      </c>
      <c r="J215" s="231"/>
      <c r="K215" s="230">
        <f>ROUND(E215*J215,2)</f>
        <v>0</v>
      </c>
      <c r="L215" s="230">
        <v>21</v>
      </c>
      <c r="M215" s="230">
        <f>G215*(1+L215/100)</f>
        <v>0</v>
      </c>
      <c r="N215" s="229">
        <v>3.7499999999999999E-3</v>
      </c>
      <c r="O215" s="229">
        <f>ROUND(E215*N215,2)</f>
        <v>0.01</v>
      </c>
      <c r="P215" s="229">
        <v>0.12266000000000001</v>
      </c>
      <c r="Q215" s="229">
        <f>ROUND(E215*P215,2)</f>
        <v>0.37</v>
      </c>
      <c r="R215" s="230"/>
      <c r="S215" s="230" t="s">
        <v>141</v>
      </c>
      <c r="T215" s="230" t="s">
        <v>142</v>
      </c>
      <c r="U215" s="230">
        <v>7.1</v>
      </c>
      <c r="V215" s="230">
        <f>ROUND(E215*U215,2)</f>
        <v>21.3</v>
      </c>
      <c r="W215" s="230"/>
      <c r="X215" s="230" t="s">
        <v>143</v>
      </c>
      <c r="Y215" s="230" t="s">
        <v>144</v>
      </c>
      <c r="Z215" s="210"/>
      <c r="AA215" s="210"/>
      <c r="AB215" s="210"/>
      <c r="AC215" s="210"/>
      <c r="AD215" s="210"/>
      <c r="AE215" s="210"/>
      <c r="AF215" s="210"/>
      <c r="AG215" s="210" t="s">
        <v>145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2" x14ac:dyDescent="0.25">
      <c r="A216" s="227"/>
      <c r="B216" s="228"/>
      <c r="C216" s="265" t="s">
        <v>1013</v>
      </c>
      <c r="D216" s="232"/>
      <c r="E216" s="233">
        <v>2</v>
      </c>
      <c r="F216" s="230"/>
      <c r="G216" s="230"/>
      <c r="H216" s="230"/>
      <c r="I216" s="230"/>
      <c r="J216" s="230"/>
      <c r="K216" s="230"/>
      <c r="L216" s="230"/>
      <c r="M216" s="230"/>
      <c r="N216" s="229"/>
      <c r="O216" s="229"/>
      <c r="P216" s="229"/>
      <c r="Q216" s="229"/>
      <c r="R216" s="230"/>
      <c r="S216" s="230"/>
      <c r="T216" s="230"/>
      <c r="U216" s="230"/>
      <c r="V216" s="230"/>
      <c r="W216" s="230"/>
      <c r="X216" s="230"/>
      <c r="Y216" s="230"/>
      <c r="Z216" s="210"/>
      <c r="AA216" s="210"/>
      <c r="AB216" s="210"/>
      <c r="AC216" s="210"/>
      <c r="AD216" s="210"/>
      <c r="AE216" s="210"/>
      <c r="AF216" s="210"/>
      <c r="AG216" s="210" t="s">
        <v>149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3" x14ac:dyDescent="0.25">
      <c r="A217" s="227"/>
      <c r="B217" s="228"/>
      <c r="C217" s="265" t="s">
        <v>1014</v>
      </c>
      <c r="D217" s="232"/>
      <c r="E217" s="233">
        <v>1</v>
      </c>
      <c r="F217" s="230"/>
      <c r="G217" s="230"/>
      <c r="H217" s="230"/>
      <c r="I217" s="230"/>
      <c r="J217" s="230"/>
      <c r="K217" s="230"/>
      <c r="L217" s="230"/>
      <c r="M217" s="230"/>
      <c r="N217" s="229"/>
      <c r="O217" s="229"/>
      <c r="P217" s="229"/>
      <c r="Q217" s="229"/>
      <c r="R217" s="230"/>
      <c r="S217" s="230"/>
      <c r="T217" s="230"/>
      <c r="U217" s="230"/>
      <c r="V217" s="230"/>
      <c r="W217" s="230"/>
      <c r="X217" s="230"/>
      <c r="Y217" s="230"/>
      <c r="Z217" s="210"/>
      <c r="AA217" s="210"/>
      <c r="AB217" s="210"/>
      <c r="AC217" s="210"/>
      <c r="AD217" s="210"/>
      <c r="AE217" s="210"/>
      <c r="AF217" s="210"/>
      <c r="AG217" s="210" t="s">
        <v>149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x14ac:dyDescent="0.25">
      <c r="A218" s="240" t="s">
        <v>136</v>
      </c>
      <c r="B218" s="241" t="s">
        <v>93</v>
      </c>
      <c r="C218" s="262" t="s">
        <v>94</v>
      </c>
      <c r="D218" s="242"/>
      <c r="E218" s="243"/>
      <c r="F218" s="244"/>
      <c r="G218" s="245">
        <f>SUMIF(AG219:AG224,"&lt;&gt;NOR",G219:G224)</f>
        <v>0</v>
      </c>
      <c r="H218" s="239"/>
      <c r="I218" s="239">
        <f>SUM(I219:I224)</f>
        <v>0</v>
      </c>
      <c r="J218" s="239"/>
      <c r="K218" s="239">
        <f>SUM(K219:K224)</f>
        <v>0</v>
      </c>
      <c r="L218" s="239"/>
      <c r="M218" s="239">
        <f>SUM(M219:M224)</f>
        <v>0</v>
      </c>
      <c r="N218" s="238"/>
      <c r="O218" s="238">
        <f>SUM(O219:O224)</f>
        <v>0</v>
      </c>
      <c r="P218" s="238"/>
      <c r="Q218" s="238">
        <f>SUM(Q219:Q224)</f>
        <v>0</v>
      </c>
      <c r="R218" s="239"/>
      <c r="S218" s="239"/>
      <c r="T218" s="239"/>
      <c r="U218" s="239"/>
      <c r="V218" s="239">
        <f>SUM(V219:V224)</f>
        <v>107.58</v>
      </c>
      <c r="W218" s="239"/>
      <c r="X218" s="239"/>
      <c r="Y218" s="239"/>
      <c r="AG218" t="s">
        <v>137</v>
      </c>
    </row>
    <row r="219" spans="1:60" ht="20.399999999999999" outlineLevel="1" x14ac:dyDescent="0.25">
      <c r="A219" s="247">
        <v>67</v>
      </c>
      <c r="B219" s="248" t="s">
        <v>501</v>
      </c>
      <c r="C219" s="263" t="s">
        <v>502</v>
      </c>
      <c r="D219" s="249" t="s">
        <v>503</v>
      </c>
      <c r="E219" s="250">
        <v>508.66903000000002</v>
      </c>
      <c r="F219" s="251"/>
      <c r="G219" s="252">
        <f>ROUND(E219*F219,2)</f>
        <v>0</v>
      </c>
      <c r="H219" s="231"/>
      <c r="I219" s="230">
        <f>ROUND(E219*H219,2)</f>
        <v>0</v>
      </c>
      <c r="J219" s="231"/>
      <c r="K219" s="230">
        <f>ROUND(E219*J219,2)</f>
        <v>0</v>
      </c>
      <c r="L219" s="230">
        <v>21</v>
      </c>
      <c r="M219" s="230">
        <f>G219*(1+L219/100)</f>
        <v>0</v>
      </c>
      <c r="N219" s="229">
        <v>0</v>
      </c>
      <c r="O219" s="229">
        <f>ROUND(E219*N219,2)</f>
        <v>0</v>
      </c>
      <c r="P219" s="229">
        <v>0</v>
      </c>
      <c r="Q219" s="229">
        <f>ROUND(E219*P219,2)</f>
        <v>0</v>
      </c>
      <c r="R219" s="230"/>
      <c r="S219" s="230" t="s">
        <v>141</v>
      </c>
      <c r="T219" s="230" t="s">
        <v>142</v>
      </c>
      <c r="U219" s="230">
        <v>0.21149999999999999</v>
      </c>
      <c r="V219" s="230">
        <f>ROUND(E219*U219,2)</f>
        <v>107.58</v>
      </c>
      <c r="W219" s="230"/>
      <c r="X219" s="230" t="s">
        <v>143</v>
      </c>
      <c r="Y219" s="230" t="s">
        <v>144</v>
      </c>
      <c r="Z219" s="210"/>
      <c r="AA219" s="210"/>
      <c r="AB219" s="210"/>
      <c r="AC219" s="210"/>
      <c r="AD219" s="210"/>
      <c r="AE219" s="210"/>
      <c r="AF219" s="210"/>
      <c r="AG219" s="210" t="s">
        <v>206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5">
      <c r="A220" s="227"/>
      <c r="B220" s="228"/>
      <c r="C220" s="264" t="s">
        <v>504</v>
      </c>
      <c r="D220" s="253"/>
      <c r="E220" s="253"/>
      <c r="F220" s="253"/>
      <c r="G220" s="253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147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5">
      <c r="A221" s="227"/>
      <c r="B221" s="228"/>
      <c r="C221" s="270" t="s">
        <v>505</v>
      </c>
      <c r="D221" s="261"/>
      <c r="E221" s="261"/>
      <c r="F221" s="261"/>
      <c r="G221" s="261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147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2" x14ac:dyDescent="0.25">
      <c r="A222" s="227"/>
      <c r="B222" s="228"/>
      <c r="C222" s="265" t="s">
        <v>506</v>
      </c>
      <c r="D222" s="232"/>
      <c r="E222" s="233"/>
      <c r="F222" s="230"/>
      <c r="G222" s="230"/>
      <c r="H222" s="230"/>
      <c r="I222" s="230"/>
      <c r="J222" s="230"/>
      <c r="K222" s="230"/>
      <c r="L222" s="230"/>
      <c r="M222" s="230"/>
      <c r="N222" s="229"/>
      <c r="O222" s="229"/>
      <c r="P222" s="229"/>
      <c r="Q222" s="229"/>
      <c r="R222" s="230"/>
      <c r="S222" s="230"/>
      <c r="T222" s="230"/>
      <c r="U222" s="230"/>
      <c r="V222" s="230"/>
      <c r="W222" s="230"/>
      <c r="X222" s="230"/>
      <c r="Y222" s="230"/>
      <c r="Z222" s="210"/>
      <c r="AA222" s="210"/>
      <c r="AB222" s="210"/>
      <c r="AC222" s="210"/>
      <c r="AD222" s="210"/>
      <c r="AE222" s="210"/>
      <c r="AF222" s="210"/>
      <c r="AG222" s="210" t="s">
        <v>149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ht="20.399999999999999" outlineLevel="3" x14ac:dyDescent="0.25">
      <c r="A223" s="227"/>
      <c r="B223" s="228"/>
      <c r="C223" s="265" t="s">
        <v>1015</v>
      </c>
      <c r="D223" s="232"/>
      <c r="E223" s="233"/>
      <c r="F223" s="230"/>
      <c r="G223" s="230"/>
      <c r="H223" s="230"/>
      <c r="I223" s="230"/>
      <c r="J223" s="230"/>
      <c r="K223" s="230"/>
      <c r="L223" s="230"/>
      <c r="M223" s="230"/>
      <c r="N223" s="229"/>
      <c r="O223" s="229"/>
      <c r="P223" s="229"/>
      <c r="Q223" s="229"/>
      <c r="R223" s="230"/>
      <c r="S223" s="230"/>
      <c r="T223" s="230"/>
      <c r="U223" s="230"/>
      <c r="V223" s="230"/>
      <c r="W223" s="230"/>
      <c r="X223" s="230"/>
      <c r="Y223" s="230"/>
      <c r="Z223" s="210"/>
      <c r="AA223" s="210"/>
      <c r="AB223" s="210"/>
      <c r="AC223" s="210"/>
      <c r="AD223" s="210"/>
      <c r="AE223" s="210"/>
      <c r="AF223" s="210"/>
      <c r="AG223" s="210" t="s">
        <v>149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5">
      <c r="A224" s="227"/>
      <c r="B224" s="228"/>
      <c r="C224" s="265" t="s">
        <v>1016</v>
      </c>
      <c r="D224" s="232"/>
      <c r="E224" s="233">
        <v>508.67</v>
      </c>
      <c r="F224" s="230"/>
      <c r="G224" s="230"/>
      <c r="H224" s="230"/>
      <c r="I224" s="230"/>
      <c r="J224" s="230"/>
      <c r="K224" s="230"/>
      <c r="L224" s="230"/>
      <c r="M224" s="230"/>
      <c r="N224" s="229"/>
      <c r="O224" s="229"/>
      <c r="P224" s="229"/>
      <c r="Q224" s="229"/>
      <c r="R224" s="230"/>
      <c r="S224" s="230"/>
      <c r="T224" s="230"/>
      <c r="U224" s="230"/>
      <c r="V224" s="230"/>
      <c r="W224" s="230"/>
      <c r="X224" s="230"/>
      <c r="Y224" s="230"/>
      <c r="Z224" s="210"/>
      <c r="AA224" s="210"/>
      <c r="AB224" s="210"/>
      <c r="AC224" s="210"/>
      <c r="AD224" s="210"/>
      <c r="AE224" s="210"/>
      <c r="AF224" s="210"/>
      <c r="AG224" s="210" t="s">
        <v>149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x14ac:dyDescent="0.25">
      <c r="A225" s="240" t="s">
        <v>136</v>
      </c>
      <c r="B225" s="241" t="s">
        <v>95</v>
      </c>
      <c r="C225" s="262" t="s">
        <v>96</v>
      </c>
      <c r="D225" s="242"/>
      <c r="E225" s="243"/>
      <c r="F225" s="244"/>
      <c r="G225" s="245">
        <f>SUMIF(AG226:AG232,"&lt;&gt;NOR",G226:G232)</f>
        <v>0</v>
      </c>
      <c r="H225" s="239"/>
      <c r="I225" s="239">
        <f>SUM(I226:I232)</f>
        <v>0</v>
      </c>
      <c r="J225" s="239"/>
      <c r="K225" s="239">
        <f>SUM(K226:K232)</f>
        <v>0</v>
      </c>
      <c r="L225" s="239"/>
      <c r="M225" s="239">
        <f>SUM(M226:M232)</f>
        <v>0</v>
      </c>
      <c r="N225" s="238"/>
      <c r="O225" s="238">
        <f>SUM(O226:O232)</f>
        <v>0.12000000000000001</v>
      </c>
      <c r="P225" s="238"/>
      <c r="Q225" s="238">
        <f>SUM(Q226:Q232)</f>
        <v>0</v>
      </c>
      <c r="R225" s="239"/>
      <c r="S225" s="239"/>
      <c r="T225" s="239"/>
      <c r="U225" s="239"/>
      <c r="V225" s="239">
        <f>SUM(V226:V232)</f>
        <v>8.9499999999999993</v>
      </c>
      <c r="W225" s="239"/>
      <c r="X225" s="239"/>
      <c r="Y225" s="239"/>
      <c r="AG225" t="s">
        <v>137</v>
      </c>
    </row>
    <row r="226" spans="1:60" ht="30.6" outlineLevel="1" x14ac:dyDescent="0.25">
      <c r="A226" s="247">
        <v>68</v>
      </c>
      <c r="B226" s="248" t="s">
        <v>1017</v>
      </c>
      <c r="C226" s="263" t="s">
        <v>1018</v>
      </c>
      <c r="D226" s="249" t="s">
        <v>140</v>
      </c>
      <c r="E226" s="250">
        <v>21.76</v>
      </c>
      <c r="F226" s="251"/>
      <c r="G226" s="252">
        <f>ROUND(E226*F226,2)</f>
        <v>0</v>
      </c>
      <c r="H226" s="231"/>
      <c r="I226" s="230">
        <f>ROUND(E226*H226,2)</f>
        <v>0</v>
      </c>
      <c r="J226" s="231"/>
      <c r="K226" s="230">
        <f>ROUND(E226*J226,2)</f>
        <v>0</v>
      </c>
      <c r="L226" s="230">
        <v>21</v>
      </c>
      <c r="M226" s="230">
        <f>G226*(1+L226/100)</f>
        <v>0</v>
      </c>
      <c r="N226" s="229">
        <v>8.8000000000000003E-4</v>
      </c>
      <c r="O226" s="229">
        <f>ROUND(E226*N226,2)</f>
        <v>0.02</v>
      </c>
      <c r="P226" s="229">
        <v>0</v>
      </c>
      <c r="Q226" s="229">
        <f>ROUND(E226*P226,2)</f>
        <v>0</v>
      </c>
      <c r="R226" s="230"/>
      <c r="S226" s="230" t="s">
        <v>141</v>
      </c>
      <c r="T226" s="230" t="s">
        <v>142</v>
      </c>
      <c r="U226" s="230">
        <v>5.1999999999999998E-2</v>
      </c>
      <c r="V226" s="230">
        <f>ROUND(E226*U226,2)</f>
        <v>1.1299999999999999</v>
      </c>
      <c r="W226" s="230"/>
      <c r="X226" s="230" t="s">
        <v>143</v>
      </c>
      <c r="Y226" s="230" t="s">
        <v>144</v>
      </c>
      <c r="Z226" s="210"/>
      <c r="AA226" s="210"/>
      <c r="AB226" s="210"/>
      <c r="AC226" s="210"/>
      <c r="AD226" s="210"/>
      <c r="AE226" s="210"/>
      <c r="AF226" s="210"/>
      <c r="AG226" s="210" t="s">
        <v>145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2" x14ac:dyDescent="0.25">
      <c r="A227" s="227"/>
      <c r="B227" s="228"/>
      <c r="C227" s="264" t="s">
        <v>1019</v>
      </c>
      <c r="D227" s="253"/>
      <c r="E227" s="253"/>
      <c r="F227" s="253"/>
      <c r="G227" s="253"/>
      <c r="H227" s="230"/>
      <c r="I227" s="230"/>
      <c r="J227" s="230"/>
      <c r="K227" s="230"/>
      <c r="L227" s="230"/>
      <c r="M227" s="230"/>
      <c r="N227" s="229"/>
      <c r="O227" s="229"/>
      <c r="P227" s="229"/>
      <c r="Q227" s="229"/>
      <c r="R227" s="230"/>
      <c r="S227" s="230"/>
      <c r="T227" s="230"/>
      <c r="U227" s="230"/>
      <c r="V227" s="230"/>
      <c r="W227" s="230"/>
      <c r="X227" s="230"/>
      <c r="Y227" s="230"/>
      <c r="Z227" s="210"/>
      <c r="AA227" s="210"/>
      <c r="AB227" s="210"/>
      <c r="AC227" s="210"/>
      <c r="AD227" s="210"/>
      <c r="AE227" s="210"/>
      <c r="AF227" s="210"/>
      <c r="AG227" s="210" t="s">
        <v>147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5">
      <c r="A228" s="227"/>
      <c r="B228" s="228"/>
      <c r="C228" s="265" t="s">
        <v>1020</v>
      </c>
      <c r="D228" s="232"/>
      <c r="E228" s="233">
        <v>21.76</v>
      </c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149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40.799999999999997" outlineLevel="1" x14ac:dyDescent="0.25">
      <c r="A229" s="247">
        <v>69</v>
      </c>
      <c r="B229" s="248" t="s">
        <v>1021</v>
      </c>
      <c r="C229" s="263" t="s">
        <v>1022</v>
      </c>
      <c r="D229" s="249" t="s">
        <v>140</v>
      </c>
      <c r="E229" s="250">
        <v>95.32</v>
      </c>
      <c r="F229" s="251"/>
      <c r="G229" s="252">
        <f>ROUND(E229*F229,2)</f>
        <v>0</v>
      </c>
      <c r="H229" s="231"/>
      <c r="I229" s="230">
        <f>ROUND(E229*H229,2)</f>
        <v>0</v>
      </c>
      <c r="J229" s="231"/>
      <c r="K229" s="230">
        <f>ROUND(E229*J229,2)</f>
        <v>0</v>
      </c>
      <c r="L229" s="230">
        <v>21</v>
      </c>
      <c r="M229" s="230">
        <f>G229*(1+L229/100)</f>
        <v>0</v>
      </c>
      <c r="N229" s="229">
        <v>1.09E-3</v>
      </c>
      <c r="O229" s="229">
        <f>ROUND(E229*N229,2)</f>
        <v>0.1</v>
      </c>
      <c r="P229" s="229">
        <v>0</v>
      </c>
      <c r="Q229" s="229">
        <f>ROUND(E229*P229,2)</f>
        <v>0</v>
      </c>
      <c r="R229" s="230"/>
      <c r="S229" s="230" t="s">
        <v>141</v>
      </c>
      <c r="T229" s="230" t="s">
        <v>142</v>
      </c>
      <c r="U229" s="230">
        <v>8.2000000000000003E-2</v>
      </c>
      <c r="V229" s="230">
        <f>ROUND(E229*U229,2)</f>
        <v>7.82</v>
      </c>
      <c r="W229" s="230"/>
      <c r="X229" s="230" t="s">
        <v>143</v>
      </c>
      <c r="Y229" s="230" t="s">
        <v>144</v>
      </c>
      <c r="Z229" s="210"/>
      <c r="AA229" s="210"/>
      <c r="AB229" s="210"/>
      <c r="AC229" s="210"/>
      <c r="AD229" s="210"/>
      <c r="AE229" s="210"/>
      <c r="AF229" s="210"/>
      <c r="AG229" s="210" t="s">
        <v>145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2" x14ac:dyDescent="0.25">
      <c r="A230" s="227"/>
      <c r="B230" s="228"/>
      <c r="C230" s="264" t="s">
        <v>1023</v>
      </c>
      <c r="D230" s="253"/>
      <c r="E230" s="253"/>
      <c r="F230" s="253"/>
      <c r="G230" s="253"/>
      <c r="H230" s="230"/>
      <c r="I230" s="230"/>
      <c r="J230" s="230"/>
      <c r="K230" s="230"/>
      <c r="L230" s="230"/>
      <c r="M230" s="230"/>
      <c r="N230" s="229"/>
      <c r="O230" s="229"/>
      <c r="P230" s="229"/>
      <c r="Q230" s="229"/>
      <c r="R230" s="230"/>
      <c r="S230" s="230"/>
      <c r="T230" s="230"/>
      <c r="U230" s="230"/>
      <c r="V230" s="230"/>
      <c r="W230" s="230"/>
      <c r="X230" s="230"/>
      <c r="Y230" s="230"/>
      <c r="Z230" s="210"/>
      <c r="AA230" s="210"/>
      <c r="AB230" s="210"/>
      <c r="AC230" s="210"/>
      <c r="AD230" s="210"/>
      <c r="AE230" s="210"/>
      <c r="AF230" s="210"/>
      <c r="AG230" s="210" t="s">
        <v>147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2" x14ac:dyDescent="0.25">
      <c r="A231" s="227"/>
      <c r="B231" s="228"/>
      <c r="C231" s="265" t="s">
        <v>1024</v>
      </c>
      <c r="D231" s="232"/>
      <c r="E231" s="233">
        <v>92.12</v>
      </c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30"/>
      <c r="Z231" s="210"/>
      <c r="AA231" s="210"/>
      <c r="AB231" s="210"/>
      <c r="AC231" s="210"/>
      <c r="AD231" s="210"/>
      <c r="AE231" s="210"/>
      <c r="AF231" s="210"/>
      <c r="AG231" s="210" t="s">
        <v>149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25">
      <c r="A232" s="227"/>
      <c r="B232" s="228"/>
      <c r="C232" s="265" t="s">
        <v>1025</v>
      </c>
      <c r="D232" s="232"/>
      <c r="E232" s="233">
        <v>3.2</v>
      </c>
      <c r="F232" s="230"/>
      <c r="G232" s="230"/>
      <c r="H232" s="230"/>
      <c r="I232" s="230"/>
      <c r="J232" s="230"/>
      <c r="K232" s="230"/>
      <c r="L232" s="230"/>
      <c r="M232" s="230"/>
      <c r="N232" s="229"/>
      <c r="O232" s="229"/>
      <c r="P232" s="229"/>
      <c r="Q232" s="229"/>
      <c r="R232" s="230"/>
      <c r="S232" s="230"/>
      <c r="T232" s="230"/>
      <c r="U232" s="230"/>
      <c r="V232" s="230"/>
      <c r="W232" s="230"/>
      <c r="X232" s="230"/>
      <c r="Y232" s="230"/>
      <c r="Z232" s="210"/>
      <c r="AA232" s="210"/>
      <c r="AB232" s="210"/>
      <c r="AC232" s="210"/>
      <c r="AD232" s="210"/>
      <c r="AE232" s="210"/>
      <c r="AF232" s="210"/>
      <c r="AG232" s="210" t="s">
        <v>149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x14ac:dyDescent="0.25">
      <c r="A233" s="240" t="s">
        <v>136</v>
      </c>
      <c r="B233" s="241" t="s">
        <v>97</v>
      </c>
      <c r="C233" s="262" t="s">
        <v>98</v>
      </c>
      <c r="D233" s="242"/>
      <c r="E233" s="243"/>
      <c r="F233" s="244"/>
      <c r="G233" s="245">
        <f>SUMIF(AG234:AG241,"&lt;&gt;NOR",G234:G241)</f>
        <v>0</v>
      </c>
      <c r="H233" s="239"/>
      <c r="I233" s="239">
        <f>SUM(I234:I241)</f>
        <v>0</v>
      </c>
      <c r="J233" s="239"/>
      <c r="K233" s="239">
        <f>SUM(K234:K241)</f>
        <v>0</v>
      </c>
      <c r="L233" s="239"/>
      <c r="M233" s="239">
        <f>SUM(M234:M241)</f>
        <v>0</v>
      </c>
      <c r="N233" s="238"/>
      <c r="O233" s="238">
        <f>SUM(O234:O241)</f>
        <v>0.32999999999999996</v>
      </c>
      <c r="P233" s="238"/>
      <c r="Q233" s="238">
        <f>SUM(Q234:Q241)</f>
        <v>0</v>
      </c>
      <c r="R233" s="239"/>
      <c r="S233" s="239"/>
      <c r="T233" s="239"/>
      <c r="U233" s="239"/>
      <c r="V233" s="239">
        <f>SUM(V234:V241)</f>
        <v>12.940000000000001</v>
      </c>
      <c r="W233" s="239"/>
      <c r="X233" s="239"/>
      <c r="Y233" s="239"/>
      <c r="AG233" t="s">
        <v>137</v>
      </c>
    </row>
    <row r="234" spans="1:60" outlineLevel="1" x14ac:dyDescent="0.25">
      <c r="A234" s="247">
        <v>70</v>
      </c>
      <c r="B234" s="248" t="s">
        <v>1026</v>
      </c>
      <c r="C234" s="263" t="s">
        <v>1027</v>
      </c>
      <c r="D234" s="249" t="s">
        <v>140</v>
      </c>
      <c r="E234" s="250">
        <v>21.76</v>
      </c>
      <c r="F234" s="251"/>
      <c r="G234" s="252">
        <f>ROUND(E234*F234,2)</f>
        <v>0</v>
      </c>
      <c r="H234" s="231"/>
      <c r="I234" s="230">
        <f>ROUND(E234*H234,2)</f>
        <v>0</v>
      </c>
      <c r="J234" s="231"/>
      <c r="K234" s="230">
        <f>ROUND(E234*J234,2)</f>
        <v>0</v>
      </c>
      <c r="L234" s="230">
        <v>21</v>
      </c>
      <c r="M234" s="230">
        <f>G234*(1+L234/100)</f>
        <v>0</v>
      </c>
      <c r="N234" s="229">
        <v>0</v>
      </c>
      <c r="O234" s="229">
        <f>ROUND(E234*N234,2)</f>
        <v>0</v>
      </c>
      <c r="P234" s="229">
        <v>0</v>
      </c>
      <c r="Q234" s="229">
        <f>ROUND(E234*P234,2)</f>
        <v>0</v>
      </c>
      <c r="R234" s="230"/>
      <c r="S234" s="230" t="s">
        <v>141</v>
      </c>
      <c r="T234" s="230" t="s">
        <v>142</v>
      </c>
      <c r="U234" s="230">
        <v>0.09</v>
      </c>
      <c r="V234" s="230">
        <f>ROUND(E234*U234,2)</f>
        <v>1.96</v>
      </c>
      <c r="W234" s="230"/>
      <c r="X234" s="230" t="s">
        <v>143</v>
      </c>
      <c r="Y234" s="230" t="s">
        <v>144</v>
      </c>
      <c r="Z234" s="210"/>
      <c r="AA234" s="210"/>
      <c r="AB234" s="210"/>
      <c r="AC234" s="210"/>
      <c r="AD234" s="210"/>
      <c r="AE234" s="210"/>
      <c r="AF234" s="210"/>
      <c r="AG234" s="210" t="s">
        <v>145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2" x14ac:dyDescent="0.25">
      <c r="A235" s="227"/>
      <c r="B235" s="228"/>
      <c r="C235" s="265" t="s">
        <v>1020</v>
      </c>
      <c r="D235" s="232"/>
      <c r="E235" s="233">
        <v>21.76</v>
      </c>
      <c r="F235" s="230"/>
      <c r="G235" s="230"/>
      <c r="H235" s="230"/>
      <c r="I235" s="230"/>
      <c r="J235" s="230"/>
      <c r="K235" s="230"/>
      <c r="L235" s="230"/>
      <c r="M235" s="230"/>
      <c r="N235" s="229"/>
      <c r="O235" s="229"/>
      <c r="P235" s="229"/>
      <c r="Q235" s="229"/>
      <c r="R235" s="230"/>
      <c r="S235" s="230"/>
      <c r="T235" s="230"/>
      <c r="U235" s="230"/>
      <c r="V235" s="230"/>
      <c r="W235" s="230"/>
      <c r="X235" s="230"/>
      <c r="Y235" s="230"/>
      <c r="Z235" s="210"/>
      <c r="AA235" s="210"/>
      <c r="AB235" s="210"/>
      <c r="AC235" s="210"/>
      <c r="AD235" s="210"/>
      <c r="AE235" s="210"/>
      <c r="AF235" s="210"/>
      <c r="AG235" s="210" t="s">
        <v>149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1" x14ac:dyDescent="0.25">
      <c r="A236" s="247">
        <v>71</v>
      </c>
      <c r="B236" s="248" t="s">
        <v>1028</v>
      </c>
      <c r="C236" s="263" t="s">
        <v>1029</v>
      </c>
      <c r="D236" s="249" t="s">
        <v>140</v>
      </c>
      <c r="E236" s="250">
        <v>39.200000000000003</v>
      </c>
      <c r="F236" s="251"/>
      <c r="G236" s="252">
        <f>ROUND(E236*F236,2)</f>
        <v>0</v>
      </c>
      <c r="H236" s="231"/>
      <c r="I236" s="230">
        <f>ROUND(E236*H236,2)</f>
        <v>0</v>
      </c>
      <c r="J236" s="231"/>
      <c r="K236" s="230">
        <f>ROUND(E236*J236,2)</f>
        <v>0</v>
      </c>
      <c r="L236" s="230">
        <v>21</v>
      </c>
      <c r="M236" s="230">
        <f>G236*(1+L236/100)</f>
        <v>0</v>
      </c>
      <c r="N236" s="229">
        <v>3.0000000000000001E-3</v>
      </c>
      <c r="O236" s="229">
        <f>ROUND(E236*N236,2)</f>
        <v>0.12</v>
      </c>
      <c r="P236" s="229">
        <v>0</v>
      </c>
      <c r="Q236" s="229">
        <f>ROUND(E236*P236,2)</f>
        <v>0</v>
      </c>
      <c r="R236" s="230"/>
      <c r="S236" s="230" t="s">
        <v>141</v>
      </c>
      <c r="T236" s="230" t="s">
        <v>142</v>
      </c>
      <c r="U236" s="230">
        <v>0.28000000000000003</v>
      </c>
      <c r="V236" s="230">
        <f>ROUND(E236*U236,2)</f>
        <v>10.98</v>
      </c>
      <c r="W236" s="230"/>
      <c r="X236" s="230" t="s">
        <v>143</v>
      </c>
      <c r="Y236" s="230" t="s">
        <v>144</v>
      </c>
      <c r="Z236" s="210"/>
      <c r="AA236" s="210"/>
      <c r="AB236" s="210"/>
      <c r="AC236" s="210"/>
      <c r="AD236" s="210"/>
      <c r="AE236" s="210"/>
      <c r="AF236" s="210"/>
      <c r="AG236" s="210" t="s">
        <v>145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ht="21" outlineLevel="2" x14ac:dyDescent="0.25">
      <c r="A237" s="227"/>
      <c r="B237" s="228"/>
      <c r="C237" s="264" t="s">
        <v>1030</v>
      </c>
      <c r="D237" s="253"/>
      <c r="E237" s="253"/>
      <c r="F237" s="253"/>
      <c r="G237" s="253"/>
      <c r="H237" s="230"/>
      <c r="I237" s="230"/>
      <c r="J237" s="230"/>
      <c r="K237" s="230"/>
      <c r="L237" s="230"/>
      <c r="M237" s="230"/>
      <c r="N237" s="229"/>
      <c r="O237" s="229"/>
      <c r="P237" s="229"/>
      <c r="Q237" s="229"/>
      <c r="R237" s="230"/>
      <c r="S237" s="230"/>
      <c r="T237" s="230"/>
      <c r="U237" s="230"/>
      <c r="V237" s="230"/>
      <c r="W237" s="230"/>
      <c r="X237" s="230"/>
      <c r="Y237" s="230"/>
      <c r="Z237" s="210"/>
      <c r="AA237" s="210"/>
      <c r="AB237" s="210"/>
      <c r="AC237" s="210"/>
      <c r="AD237" s="210"/>
      <c r="AE237" s="210"/>
      <c r="AF237" s="210"/>
      <c r="AG237" s="210" t="s">
        <v>147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54" t="str">
        <f>C237</f>
        <v>Očištění povrchu stěny od prachu, nařezání izolačních desek na požadovaný rozměr, nanesení lepicího tmelu, osazení desek.</v>
      </c>
      <c r="BB237" s="210"/>
      <c r="BC237" s="210"/>
      <c r="BD237" s="210"/>
      <c r="BE237" s="210"/>
      <c r="BF237" s="210"/>
      <c r="BG237" s="210"/>
      <c r="BH237" s="210"/>
    </row>
    <row r="238" spans="1:60" outlineLevel="2" x14ac:dyDescent="0.25">
      <c r="A238" s="227"/>
      <c r="B238" s="228"/>
      <c r="C238" s="265" t="s">
        <v>1031</v>
      </c>
      <c r="D238" s="232"/>
      <c r="E238" s="233">
        <v>39.200000000000003</v>
      </c>
      <c r="F238" s="230"/>
      <c r="G238" s="230"/>
      <c r="H238" s="230"/>
      <c r="I238" s="230"/>
      <c r="J238" s="230"/>
      <c r="K238" s="230"/>
      <c r="L238" s="230"/>
      <c r="M238" s="230"/>
      <c r="N238" s="229"/>
      <c r="O238" s="229"/>
      <c r="P238" s="229"/>
      <c r="Q238" s="229"/>
      <c r="R238" s="230"/>
      <c r="S238" s="230"/>
      <c r="T238" s="230"/>
      <c r="U238" s="230"/>
      <c r="V238" s="230"/>
      <c r="W238" s="230"/>
      <c r="X238" s="230"/>
      <c r="Y238" s="230"/>
      <c r="Z238" s="210"/>
      <c r="AA238" s="210"/>
      <c r="AB238" s="210"/>
      <c r="AC238" s="210"/>
      <c r="AD238" s="210"/>
      <c r="AE238" s="210"/>
      <c r="AF238" s="210"/>
      <c r="AG238" s="210" t="s">
        <v>149</v>
      </c>
      <c r="AH238" s="210">
        <v>0</v>
      </c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ht="30.6" outlineLevel="1" x14ac:dyDescent="0.25">
      <c r="A239" s="247">
        <v>72</v>
      </c>
      <c r="B239" s="248" t="s">
        <v>1032</v>
      </c>
      <c r="C239" s="263" t="s">
        <v>1033</v>
      </c>
      <c r="D239" s="249" t="s">
        <v>140</v>
      </c>
      <c r="E239" s="250">
        <v>60.96</v>
      </c>
      <c r="F239" s="251"/>
      <c r="G239" s="252">
        <f>ROUND(E239*F239,2)</f>
        <v>0</v>
      </c>
      <c r="H239" s="231"/>
      <c r="I239" s="230">
        <f>ROUND(E239*H239,2)</f>
        <v>0</v>
      </c>
      <c r="J239" s="231"/>
      <c r="K239" s="230">
        <f>ROUND(E239*J239,2)</f>
        <v>0</v>
      </c>
      <c r="L239" s="230">
        <v>21</v>
      </c>
      <c r="M239" s="230">
        <f>G239*(1+L239/100)</f>
        <v>0</v>
      </c>
      <c r="N239" s="229">
        <v>3.5000000000000001E-3</v>
      </c>
      <c r="O239" s="229">
        <f>ROUND(E239*N239,2)</f>
        <v>0.21</v>
      </c>
      <c r="P239" s="229">
        <v>0</v>
      </c>
      <c r="Q239" s="229">
        <f>ROUND(E239*P239,2)</f>
        <v>0</v>
      </c>
      <c r="R239" s="230" t="s">
        <v>387</v>
      </c>
      <c r="S239" s="230" t="s">
        <v>141</v>
      </c>
      <c r="T239" s="230" t="s">
        <v>142</v>
      </c>
      <c r="U239" s="230">
        <v>0</v>
      </c>
      <c r="V239" s="230">
        <f>ROUND(E239*U239,2)</f>
        <v>0</v>
      </c>
      <c r="W239" s="230"/>
      <c r="X239" s="230" t="s">
        <v>362</v>
      </c>
      <c r="Y239" s="230" t="s">
        <v>144</v>
      </c>
      <c r="Z239" s="210"/>
      <c r="AA239" s="210"/>
      <c r="AB239" s="210"/>
      <c r="AC239" s="210"/>
      <c r="AD239" s="210"/>
      <c r="AE239" s="210"/>
      <c r="AF239" s="210"/>
      <c r="AG239" s="210" t="s">
        <v>363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2" x14ac:dyDescent="0.25">
      <c r="A240" s="227"/>
      <c r="B240" s="228"/>
      <c r="C240" s="265" t="s">
        <v>1020</v>
      </c>
      <c r="D240" s="232"/>
      <c r="E240" s="233">
        <v>21.76</v>
      </c>
      <c r="F240" s="230"/>
      <c r="G240" s="230"/>
      <c r="H240" s="230"/>
      <c r="I240" s="230"/>
      <c r="J240" s="230"/>
      <c r="K240" s="230"/>
      <c r="L240" s="230"/>
      <c r="M240" s="230"/>
      <c r="N240" s="229"/>
      <c r="O240" s="229"/>
      <c r="P240" s="229"/>
      <c r="Q240" s="229"/>
      <c r="R240" s="230"/>
      <c r="S240" s="230"/>
      <c r="T240" s="230"/>
      <c r="U240" s="230"/>
      <c r="V240" s="230"/>
      <c r="W240" s="230"/>
      <c r="X240" s="230"/>
      <c r="Y240" s="230"/>
      <c r="Z240" s="210"/>
      <c r="AA240" s="210"/>
      <c r="AB240" s="210"/>
      <c r="AC240" s="210"/>
      <c r="AD240" s="210"/>
      <c r="AE240" s="210"/>
      <c r="AF240" s="210"/>
      <c r="AG240" s="210" t="s">
        <v>149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25">
      <c r="A241" s="227"/>
      <c r="B241" s="228"/>
      <c r="C241" s="265" t="s">
        <v>1031</v>
      </c>
      <c r="D241" s="232"/>
      <c r="E241" s="233">
        <v>39.200000000000003</v>
      </c>
      <c r="F241" s="230"/>
      <c r="G241" s="230"/>
      <c r="H241" s="230"/>
      <c r="I241" s="230"/>
      <c r="J241" s="230"/>
      <c r="K241" s="230"/>
      <c r="L241" s="230"/>
      <c r="M241" s="230"/>
      <c r="N241" s="229"/>
      <c r="O241" s="229"/>
      <c r="P241" s="229"/>
      <c r="Q241" s="229"/>
      <c r="R241" s="230"/>
      <c r="S241" s="230"/>
      <c r="T241" s="230"/>
      <c r="U241" s="230"/>
      <c r="V241" s="230"/>
      <c r="W241" s="230"/>
      <c r="X241" s="230"/>
      <c r="Y241" s="230"/>
      <c r="Z241" s="210"/>
      <c r="AA241" s="210"/>
      <c r="AB241" s="210"/>
      <c r="AC241" s="210"/>
      <c r="AD241" s="210"/>
      <c r="AE241" s="210"/>
      <c r="AF241" s="210"/>
      <c r="AG241" s="210" t="s">
        <v>149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x14ac:dyDescent="0.25">
      <c r="A242" s="240" t="s">
        <v>136</v>
      </c>
      <c r="B242" s="241" t="s">
        <v>99</v>
      </c>
      <c r="C242" s="262" t="s">
        <v>100</v>
      </c>
      <c r="D242" s="242"/>
      <c r="E242" s="243"/>
      <c r="F242" s="244"/>
      <c r="G242" s="245">
        <f>SUMIF(AG243:AG249,"&lt;&gt;NOR",G243:G249)</f>
        <v>0</v>
      </c>
      <c r="H242" s="239"/>
      <c r="I242" s="239">
        <f>SUM(I243:I249)</f>
        <v>0</v>
      </c>
      <c r="J242" s="239"/>
      <c r="K242" s="239">
        <f>SUM(K243:K249)</f>
        <v>0</v>
      </c>
      <c r="L242" s="239"/>
      <c r="M242" s="239">
        <f>SUM(M243:M249)</f>
        <v>0</v>
      </c>
      <c r="N242" s="238"/>
      <c r="O242" s="238">
        <f>SUM(O243:O249)</f>
        <v>0.04</v>
      </c>
      <c r="P242" s="238"/>
      <c r="Q242" s="238">
        <f>SUM(Q243:Q249)</f>
        <v>0</v>
      </c>
      <c r="R242" s="239"/>
      <c r="S242" s="239"/>
      <c r="T242" s="239"/>
      <c r="U242" s="239"/>
      <c r="V242" s="239">
        <f>SUM(V243:V249)</f>
        <v>14.08</v>
      </c>
      <c r="W242" s="239"/>
      <c r="X242" s="239"/>
      <c r="Y242" s="239"/>
      <c r="AG242" t="s">
        <v>137</v>
      </c>
    </row>
    <row r="243" spans="1:60" ht="20.399999999999999" outlineLevel="1" x14ac:dyDescent="0.25">
      <c r="A243" s="247">
        <v>73</v>
      </c>
      <c r="B243" s="248" t="s">
        <v>1034</v>
      </c>
      <c r="C243" s="263" t="s">
        <v>1035</v>
      </c>
      <c r="D243" s="249" t="s">
        <v>191</v>
      </c>
      <c r="E243" s="250">
        <v>16</v>
      </c>
      <c r="F243" s="251"/>
      <c r="G243" s="252">
        <f>ROUND(E243*F243,2)</f>
        <v>0</v>
      </c>
      <c r="H243" s="231"/>
      <c r="I243" s="230">
        <f>ROUND(E243*H243,2)</f>
        <v>0</v>
      </c>
      <c r="J243" s="231"/>
      <c r="K243" s="230">
        <f>ROUND(E243*J243,2)</f>
        <v>0</v>
      </c>
      <c r="L243" s="230">
        <v>21</v>
      </c>
      <c r="M243" s="230">
        <f>G243*(1+L243/100)</f>
        <v>0</v>
      </c>
      <c r="N243" s="229">
        <v>1.4E-3</v>
      </c>
      <c r="O243" s="229">
        <f>ROUND(E243*N243,2)</f>
        <v>0.02</v>
      </c>
      <c r="P243" s="229">
        <v>0</v>
      </c>
      <c r="Q243" s="229">
        <f>ROUND(E243*P243,2)</f>
        <v>0</v>
      </c>
      <c r="R243" s="230"/>
      <c r="S243" s="230" t="s">
        <v>141</v>
      </c>
      <c r="T243" s="230" t="s">
        <v>142</v>
      </c>
      <c r="U243" s="230">
        <v>0.79700000000000004</v>
      </c>
      <c r="V243" s="230">
        <f>ROUND(E243*U243,2)</f>
        <v>12.75</v>
      </c>
      <c r="W243" s="230"/>
      <c r="X243" s="230" t="s">
        <v>143</v>
      </c>
      <c r="Y243" s="230" t="s">
        <v>144</v>
      </c>
      <c r="Z243" s="210"/>
      <c r="AA243" s="210"/>
      <c r="AB243" s="210"/>
      <c r="AC243" s="210"/>
      <c r="AD243" s="210"/>
      <c r="AE243" s="210"/>
      <c r="AF243" s="210"/>
      <c r="AG243" s="210" t="s">
        <v>145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2" x14ac:dyDescent="0.25">
      <c r="A244" s="227"/>
      <c r="B244" s="228"/>
      <c r="C244" s="264" t="s">
        <v>1036</v>
      </c>
      <c r="D244" s="253"/>
      <c r="E244" s="253"/>
      <c r="F244" s="253"/>
      <c r="G244" s="253"/>
      <c r="H244" s="230"/>
      <c r="I244" s="230"/>
      <c r="J244" s="230"/>
      <c r="K244" s="230"/>
      <c r="L244" s="230"/>
      <c r="M244" s="230"/>
      <c r="N244" s="229"/>
      <c r="O244" s="229"/>
      <c r="P244" s="229"/>
      <c r="Q244" s="229"/>
      <c r="R244" s="230"/>
      <c r="S244" s="230"/>
      <c r="T244" s="230"/>
      <c r="U244" s="230"/>
      <c r="V244" s="230"/>
      <c r="W244" s="230"/>
      <c r="X244" s="230"/>
      <c r="Y244" s="230"/>
      <c r="Z244" s="210"/>
      <c r="AA244" s="210"/>
      <c r="AB244" s="210"/>
      <c r="AC244" s="210"/>
      <c r="AD244" s="210"/>
      <c r="AE244" s="210"/>
      <c r="AF244" s="210"/>
      <c r="AG244" s="210" t="s">
        <v>147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25">
      <c r="A245" s="227"/>
      <c r="B245" s="228"/>
      <c r="C245" s="270" t="s">
        <v>1037</v>
      </c>
      <c r="D245" s="261"/>
      <c r="E245" s="261"/>
      <c r="F245" s="261"/>
      <c r="G245" s="261"/>
      <c r="H245" s="230"/>
      <c r="I245" s="230"/>
      <c r="J245" s="230"/>
      <c r="K245" s="230"/>
      <c r="L245" s="230"/>
      <c r="M245" s="230"/>
      <c r="N245" s="229"/>
      <c r="O245" s="229"/>
      <c r="P245" s="229"/>
      <c r="Q245" s="229"/>
      <c r="R245" s="230"/>
      <c r="S245" s="230"/>
      <c r="T245" s="230"/>
      <c r="U245" s="230"/>
      <c r="V245" s="230"/>
      <c r="W245" s="230"/>
      <c r="X245" s="230"/>
      <c r="Y245" s="230"/>
      <c r="Z245" s="210"/>
      <c r="AA245" s="210"/>
      <c r="AB245" s="210"/>
      <c r="AC245" s="210"/>
      <c r="AD245" s="210"/>
      <c r="AE245" s="210"/>
      <c r="AF245" s="210"/>
      <c r="AG245" s="210" t="s">
        <v>147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3" x14ac:dyDescent="0.25">
      <c r="A246" s="227"/>
      <c r="B246" s="228"/>
      <c r="C246" s="270" t="s">
        <v>1038</v>
      </c>
      <c r="D246" s="261"/>
      <c r="E246" s="261"/>
      <c r="F246" s="261"/>
      <c r="G246" s="261"/>
      <c r="H246" s="230"/>
      <c r="I246" s="230"/>
      <c r="J246" s="230"/>
      <c r="K246" s="230"/>
      <c r="L246" s="230"/>
      <c r="M246" s="230"/>
      <c r="N246" s="229"/>
      <c r="O246" s="229"/>
      <c r="P246" s="229"/>
      <c r="Q246" s="229"/>
      <c r="R246" s="230"/>
      <c r="S246" s="230"/>
      <c r="T246" s="230"/>
      <c r="U246" s="230"/>
      <c r="V246" s="230"/>
      <c r="W246" s="230"/>
      <c r="X246" s="230"/>
      <c r="Y246" s="230"/>
      <c r="Z246" s="210"/>
      <c r="AA246" s="210"/>
      <c r="AB246" s="210"/>
      <c r="AC246" s="210"/>
      <c r="AD246" s="210"/>
      <c r="AE246" s="210"/>
      <c r="AF246" s="210"/>
      <c r="AG246" s="210" t="s">
        <v>147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25">
      <c r="A247" s="227"/>
      <c r="B247" s="228"/>
      <c r="C247" s="265" t="s">
        <v>1039</v>
      </c>
      <c r="D247" s="232"/>
      <c r="E247" s="233">
        <v>16</v>
      </c>
      <c r="F247" s="230"/>
      <c r="G247" s="230"/>
      <c r="H247" s="230"/>
      <c r="I247" s="230"/>
      <c r="J247" s="230"/>
      <c r="K247" s="230"/>
      <c r="L247" s="230"/>
      <c r="M247" s="230"/>
      <c r="N247" s="229"/>
      <c r="O247" s="229"/>
      <c r="P247" s="229"/>
      <c r="Q247" s="229"/>
      <c r="R247" s="230"/>
      <c r="S247" s="230"/>
      <c r="T247" s="230"/>
      <c r="U247" s="230"/>
      <c r="V247" s="230"/>
      <c r="W247" s="230"/>
      <c r="X247" s="230"/>
      <c r="Y247" s="230"/>
      <c r="Z247" s="210"/>
      <c r="AA247" s="210"/>
      <c r="AB247" s="210"/>
      <c r="AC247" s="210"/>
      <c r="AD247" s="210"/>
      <c r="AE247" s="210"/>
      <c r="AF247" s="210"/>
      <c r="AG247" s="210" t="s">
        <v>149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ht="20.399999999999999" outlineLevel="1" x14ac:dyDescent="0.25">
      <c r="A248" s="255">
        <v>74</v>
      </c>
      <c r="B248" s="256" t="s">
        <v>1040</v>
      </c>
      <c r="C248" s="268" t="s">
        <v>1041</v>
      </c>
      <c r="D248" s="257" t="s">
        <v>376</v>
      </c>
      <c r="E248" s="258">
        <v>4</v>
      </c>
      <c r="F248" s="259"/>
      <c r="G248" s="260">
        <f>ROUND(E248*F248,2)</f>
        <v>0</v>
      </c>
      <c r="H248" s="231"/>
      <c r="I248" s="230">
        <f>ROUND(E248*H248,2)</f>
        <v>0</v>
      </c>
      <c r="J248" s="231"/>
      <c r="K248" s="230">
        <f>ROUND(E248*J248,2)</f>
        <v>0</v>
      </c>
      <c r="L248" s="230">
        <v>21</v>
      </c>
      <c r="M248" s="230">
        <f>G248*(1+L248/100)</f>
        <v>0</v>
      </c>
      <c r="N248" s="229">
        <v>3.8E-3</v>
      </c>
      <c r="O248" s="229">
        <f>ROUND(E248*N248,2)</f>
        <v>0.02</v>
      </c>
      <c r="P248" s="229">
        <v>0</v>
      </c>
      <c r="Q248" s="229">
        <f>ROUND(E248*P248,2)</f>
        <v>0</v>
      </c>
      <c r="R248" s="230"/>
      <c r="S248" s="230" t="s">
        <v>141</v>
      </c>
      <c r="T248" s="230" t="s">
        <v>142</v>
      </c>
      <c r="U248" s="230">
        <v>0.33300000000000002</v>
      </c>
      <c r="V248" s="230">
        <f>ROUND(E248*U248,2)</f>
        <v>1.33</v>
      </c>
      <c r="W248" s="230"/>
      <c r="X248" s="230" t="s">
        <v>143</v>
      </c>
      <c r="Y248" s="230" t="s">
        <v>144</v>
      </c>
      <c r="Z248" s="210"/>
      <c r="AA248" s="210"/>
      <c r="AB248" s="210"/>
      <c r="AC248" s="210"/>
      <c r="AD248" s="210"/>
      <c r="AE248" s="210"/>
      <c r="AF248" s="210"/>
      <c r="AG248" s="210" t="s">
        <v>145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ht="40.799999999999997" outlineLevel="1" x14ac:dyDescent="0.25">
      <c r="A249" s="255">
        <v>75</v>
      </c>
      <c r="B249" s="256" t="s">
        <v>1042</v>
      </c>
      <c r="C249" s="268" t="s">
        <v>1043</v>
      </c>
      <c r="D249" s="257" t="s">
        <v>833</v>
      </c>
      <c r="E249" s="258">
        <v>4</v>
      </c>
      <c r="F249" s="259"/>
      <c r="G249" s="260">
        <f>ROUND(E249*F249,2)</f>
        <v>0</v>
      </c>
      <c r="H249" s="231"/>
      <c r="I249" s="230">
        <f>ROUND(E249*H249,2)</f>
        <v>0</v>
      </c>
      <c r="J249" s="231"/>
      <c r="K249" s="230">
        <f>ROUND(E249*J249,2)</f>
        <v>0</v>
      </c>
      <c r="L249" s="230">
        <v>21</v>
      </c>
      <c r="M249" s="230">
        <f>G249*(1+L249/100)</f>
        <v>0</v>
      </c>
      <c r="N249" s="229">
        <v>0</v>
      </c>
      <c r="O249" s="229">
        <f>ROUND(E249*N249,2)</f>
        <v>0</v>
      </c>
      <c r="P249" s="229">
        <v>0</v>
      </c>
      <c r="Q249" s="229">
        <f>ROUND(E249*P249,2)</f>
        <v>0</v>
      </c>
      <c r="R249" s="230"/>
      <c r="S249" s="230" t="s">
        <v>361</v>
      </c>
      <c r="T249" s="230" t="s">
        <v>142</v>
      </c>
      <c r="U249" s="230">
        <v>0</v>
      </c>
      <c r="V249" s="230">
        <f>ROUND(E249*U249,2)</f>
        <v>0</v>
      </c>
      <c r="W249" s="230"/>
      <c r="X249" s="230" t="s">
        <v>143</v>
      </c>
      <c r="Y249" s="230" t="s">
        <v>144</v>
      </c>
      <c r="Z249" s="210"/>
      <c r="AA249" s="210"/>
      <c r="AB249" s="210"/>
      <c r="AC249" s="210"/>
      <c r="AD249" s="210"/>
      <c r="AE249" s="210"/>
      <c r="AF249" s="210"/>
      <c r="AG249" s="210" t="s">
        <v>145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x14ac:dyDescent="0.25">
      <c r="A250" s="240" t="s">
        <v>136</v>
      </c>
      <c r="B250" s="241" t="s">
        <v>101</v>
      </c>
      <c r="C250" s="262" t="s">
        <v>102</v>
      </c>
      <c r="D250" s="242"/>
      <c r="E250" s="243"/>
      <c r="F250" s="244"/>
      <c r="G250" s="245">
        <f>SUMIF(AG251:AG253,"&lt;&gt;NOR",G251:G253)</f>
        <v>0</v>
      </c>
      <c r="H250" s="239"/>
      <c r="I250" s="239">
        <f>SUM(I251:I253)</f>
        <v>0</v>
      </c>
      <c r="J250" s="239"/>
      <c r="K250" s="239">
        <f>SUM(K251:K253)</f>
        <v>0</v>
      </c>
      <c r="L250" s="239"/>
      <c r="M250" s="239">
        <f>SUM(M251:M253)</f>
        <v>0</v>
      </c>
      <c r="N250" s="238"/>
      <c r="O250" s="238">
        <f>SUM(O251:O253)</f>
        <v>0</v>
      </c>
      <c r="P250" s="238"/>
      <c r="Q250" s="238">
        <f>SUM(Q251:Q253)</f>
        <v>0</v>
      </c>
      <c r="R250" s="239"/>
      <c r="S250" s="239"/>
      <c r="T250" s="239"/>
      <c r="U250" s="239"/>
      <c r="V250" s="239">
        <f>SUM(V251:V253)</f>
        <v>0</v>
      </c>
      <c r="W250" s="239"/>
      <c r="X250" s="239"/>
      <c r="Y250" s="239"/>
      <c r="AG250" t="s">
        <v>137</v>
      </c>
    </row>
    <row r="251" spans="1:60" outlineLevel="1" x14ac:dyDescent="0.25">
      <c r="A251" s="255">
        <v>76</v>
      </c>
      <c r="B251" s="256" t="s">
        <v>1044</v>
      </c>
      <c r="C251" s="268" t="s">
        <v>1045</v>
      </c>
      <c r="D251" s="257" t="s">
        <v>444</v>
      </c>
      <c r="E251" s="258">
        <v>4</v>
      </c>
      <c r="F251" s="259"/>
      <c r="G251" s="260">
        <f>ROUND(E251*F251,2)</f>
        <v>0</v>
      </c>
      <c r="H251" s="231"/>
      <c r="I251" s="230">
        <f>ROUND(E251*H251,2)</f>
        <v>0</v>
      </c>
      <c r="J251" s="231"/>
      <c r="K251" s="230">
        <f>ROUND(E251*J251,2)</f>
        <v>0</v>
      </c>
      <c r="L251" s="230">
        <v>21</v>
      </c>
      <c r="M251" s="230">
        <f>G251*(1+L251/100)</f>
        <v>0</v>
      </c>
      <c r="N251" s="229">
        <v>0</v>
      </c>
      <c r="O251" s="229">
        <f>ROUND(E251*N251,2)</f>
        <v>0</v>
      </c>
      <c r="P251" s="229">
        <v>0</v>
      </c>
      <c r="Q251" s="229">
        <f>ROUND(E251*P251,2)</f>
        <v>0</v>
      </c>
      <c r="R251" s="230"/>
      <c r="S251" s="230" t="s">
        <v>361</v>
      </c>
      <c r="T251" s="230" t="s">
        <v>142</v>
      </c>
      <c r="U251" s="230">
        <v>0</v>
      </c>
      <c r="V251" s="230">
        <f>ROUND(E251*U251,2)</f>
        <v>0</v>
      </c>
      <c r="W251" s="230"/>
      <c r="X251" s="230" t="s">
        <v>143</v>
      </c>
      <c r="Y251" s="230" t="s">
        <v>144</v>
      </c>
      <c r="Z251" s="210"/>
      <c r="AA251" s="210"/>
      <c r="AB251" s="210"/>
      <c r="AC251" s="210"/>
      <c r="AD251" s="210"/>
      <c r="AE251" s="210"/>
      <c r="AF251" s="210"/>
      <c r="AG251" s="210" t="s">
        <v>145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1" x14ac:dyDescent="0.25">
      <c r="A252" s="255">
        <v>77</v>
      </c>
      <c r="B252" s="256" t="s">
        <v>1046</v>
      </c>
      <c r="C252" s="268" t="s">
        <v>1047</v>
      </c>
      <c r="D252" s="257" t="s">
        <v>444</v>
      </c>
      <c r="E252" s="258">
        <v>8</v>
      </c>
      <c r="F252" s="259"/>
      <c r="G252" s="260">
        <f>ROUND(E252*F252,2)</f>
        <v>0</v>
      </c>
      <c r="H252" s="231"/>
      <c r="I252" s="230">
        <f>ROUND(E252*H252,2)</f>
        <v>0</v>
      </c>
      <c r="J252" s="231"/>
      <c r="K252" s="230">
        <f>ROUND(E252*J252,2)</f>
        <v>0</v>
      </c>
      <c r="L252" s="230">
        <v>21</v>
      </c>
      <c r="M252" s="230">
        <f>G252*(1+L252/100)</f>
        <v>0</v>
      </c>
      <c r="N252" s="229">
        <v>0</v>
      </c>
      <c r="O252" s="229">
        <f>ROUND(E252*N252,2)</f>
        <v>0</v>
      </c>
      <c r="P252" s="229">
        <v>0</v>
      </c>
      <c r="Q252" s="229">
        <f>ROUND(E252*P252,2)</f>
        <v>0</v>
      </c>
      <c r="R252" s="230"/>
      <c r="S252" s="230" t="s">
        <v>361</v>
      </c>
      <c r="T252" s="230" t="s">
        <v>142</v>
      </c>
      <c r="U252" s="230">
        <v>0</v>
      </c>
      <c r="V252" s="230">
        <f>ROUND(E252*U252,2)</f>
        <v>0</v>
      </c>
      <c r="W252" s="230"/>
      <c r="X252" s="230" t="s">
        <v>143</v>
      </c>
      <c r="Y252" s="230" t="s">
        <v>144</v>
      </c>
      <c r="Z252" s="210"/>
      <c r="AA252" s="210"/>
      <c r="AB252" s="210"/>
      <c r="AC252" s="210"/>
      <c r="AD252" s="210"/>
      <c r="AE252" s="210"/>
      <c r="AF252" s="210"/>
      <c r="AG252" s="210" t="s">
        <v>145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1" x14ac:dyDescent="0.25">
      <c r="A253" s="255">
        <v>78</v>
      </c>
      <c r="B253" s="256" t="s">
        <v>1048</v>
      </c>
      <c r="C253" s="268" t="s">
        <v>1049</v>
      </c>
      <c r="D253" s="257" t="s">
        <v>444</v>
      </c>
      <c r="E253" s="258">
        <v>4</v>
      </c>
      <c r="F253" s="259"/>
      <c r="G253" s="260">
        <f>ROUND(E253*F253,2)</f>
        <v>0</v>
      </c>
      <c r="H253" s="231"/>
      <c r="I253" s="230">
        <f>ROUND(E253*H253,2)</f>
        <v>0</v>
      </c>
      <c r="J253" s="231"/>
      <c r="K253" s="230">
        <f>ROUND(E253*J253,2)</f>
        <v>0</v>
      </c>
      <c r="L253" s="230">
        <v>21</v>
      </c>
      <c r="M253" s="230">
        <f>G253*(1+L253/100)</f>
        <v>0</v>
      </c>
      <c r="N253" s="229">
        <v>0</v>
      </c>
      <c r="O253" s="229">
        <f>ROUND(E253*N253,2)</f>
        <v>0</v>
      </c>
      <c r="P253" s="229">
        <v>0</v>
      </c>
      <c r="Q253" s="229">
        <f>ROUND(E253*P253,2)</f>
        <v>0</v>
      </c>
      <c r="R253" s="230"/>
      <c r="S253" s="230" t="s">
        <v>361</v>
      </c>
      <c r="T253" s="230" t="s">
        <v>142</v>
      </c>
      <c r="U253" s="230">
        <v>0</v>
      </c>
      <c r="V253" s="230">
        <f>ROUND(E253*U253,2)</f>
        <v>0</v>
      </c>
      <c r="W253" s="230"/>
      <c r="X253" s="230" t="s">
        <v>143</v>
      </c>
      <c r="Y253" s="230" t="s">
        <v>144</v>
      </c>
      <c r="Z253" s="210"/>
      <c r="AA253" s="210"/>
      <c r="AB253" s="210"/>
      <c r="AC253" s="210"/>
      <c r="AD253" s="210"/>
      <c r="AE253" s="210"/>
      <c r="AF253" s="210"/>
      <c r="AG253" s="210" t="s">
        <v>145</v>
      </c>
      <c r="AH253" s="210"/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x14ac:dyDescent="0.25">
      <c r="A254" s="240" t="s">
        <v>136</v>
      </c>
      <c r="B254" s="241" t="s">
        <v>103</v>
      </c>
      <c r="C254" s="262" t="s">
        <v>104</v>
      </c>
      <c r="D254" s="242"/>
      <c r="E254" s="243"/>
      <c r="F254" s="244"/>
      <c r="G254" s="245">
        <f>SUMIF(AG255:AG259,"&lt;&gt;NOR",G255:G259)</f>
        <v>0</v>
      </c>
      <c r="H254" s="239"/>
      <c r="I254" s="239">
        <f>SUM(I255:I259)</f>
        <v>0</v>
      </c>
      <c r="J254" s="239"/>
      <c r="K254" s="239">
        <f>SUM(K255:K259)</f>
        <v>0</v>
      </c>
      <c r="L254" s="239"/>
      <c r="M254" s="239">
        <f>SUM(M255:M259)</f>
        <v>0</v>
      </c>
      <c r="N254" s="238"/>
      <c r="O254" s="238">
        <f>SUM(O255:O259)</f>
        <v>0.77</v>
      </c>
      <c r="P254" s="238"/>
      <c r="Q254" s="238">
        <f>SUM(Q255:Q259)</f>
        <v>0</v>
      </c>
      <c r="R254" s="239"/>
      <c r="S254" s="239"/>
      <c r="T254" s="239"/>
      <c r="U254" s="239"/>
      <c r="V254" s="239">
        <f>SUM(V255:V259)</f>
        <v>15.53</v>
      </c>
      <c r="W254" s="239"/>
      <c r="X254" s="239"/>
      <c r="Y254" s="239"/>
      <c r="AG254" t="s">
        <v>137</v>
      </c>
    </row>
    <row r="255" spans="1:60" outlineLevel="1" x14ac:dyDescent="0.25">
      <c r="A255" s="255">
        <v>79</v>
      </c>
      <c r="B255" s="256" t="s">
        <v>1050</v>
      </c>
      <c r="C255" s="268" t="s">
        <v>1051</v>
      </c>
      <c r="D255" s="257" t="s">
        <v>191</v>
      </c>
      <c r="E255" s="258">
        <v>25.5</v>
      </c>
      <c r="F255" s="259"/>
      <c r="G255" s="260">
        <f>ROUND(E255*F255,2)</f>
        <v>0</v>
      </c>
      <c r="H255" s="231"/>
      <c r="I255" s="230">
        <f>ROUND(E255*H255,2)</f>
        <v>0</v>
      </c>
      <c r="J255" s="231"/>
      <c r="K255" s="230">
        <f>ROUND(E255*J255,2)</f>
        <v>0</v>
      </c>
      <c r="L255" s="230">
        <v>21</v>
      </c>
      <c r="M255" s="230">
        <f>G255*(1+L255/100)</f>
        <v>0</v>
      </c>
      <c r="N255" s="229">
        <v>2.6169999999999999E-2</v>
      </c>
      <c r="O255" s="229">
        <f>ROUND(E255*N255,2)</f>
        <v>0.67</v>
      </c>
      <c r="P255" s="229">
        <v>0</v>
      </c>
      <c r="Q255" s="229">
        <f>ROUND(E255*P255,2)</f>
        <v>0</v>
      </c>
      <c r="R255" s="230"/>
      <c r="S255" s="230" t="s">
        <v>141</v>
      </c>
      <c r="T255" s="230" t="s">
        <v>142</v>
      </c>
      <c r="U255" s="230">
        <v>0.55900000000000005</v>
      </c>
      <c r="V255" s="230">
        <f>ROUND(E255*U255,2)</f>
        <v>14.25</v>
      </c>
      <c r="W255" s="230"/>
      <c r="X255" s="230" t="s">
        <v>143</v>
      </c>
      <c r="Y255" s="230" t="s">
        <v>144</v>
      </c>
      <c r="Z255" s="210"/>
      <c r="AA255" s="210"/>
      <c r="AB255" s="210"/>
      <c r="AC255" s="210"/>
      <c r="AD255" s="210"/>
      <c r="AE255" s="210"/>
      <c r="AF255" s="210"/>
      <c r="AG255" s="210" t="s">
        <v>145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1" x14ac:dyDescent="0.25">
      <c r="A256" s="255">
        <v>80</v>
      </c>
      <c r="B256" s="256" t="s">
        <v>1052</v>
      </c>
      <c r="C256" s="268" t="s">
        <v>1053</v>
      </c>
      <c r="D256" s="257" t="s">
        <v>376</v>
      </c>
      <c r="E256" s="258">
        <v>8</v>
      </c>
      <c r="F256" s="259"/>
      <c r="G256" s="260">
        <f>ROUND(E256*F256,2)</f>
        <v>0</v>
      </c>
      <c r="H256" s="231"/>
      <c r="I256" s="230">
        <f>ROUND(E256*H256,2)</f>
        <v>0</v>
      </c>
      <c r="J256" s="231"/>
      <c r="K256" s="230">
        <f>ROUND(E256*J256,2)</f>
        <v>0</v>
      </c>
      <c r="L256" s="230">
        <v>21</v>
      </c>
      <c r="M256" s="230">
        <f>G256*(1+L256/100)</f>
        <v>0</v>
      </c>
      <c r="N256" s="229">
        <v>0</v>
      </c>
      <c r="O256" s="229">
        <f>ROUND(E256*N256,2)</f>
        <v>0</v>
      </c>
      <c r="P256" s="229">
        <v>0</v>
      </c>
      <c r="Q256" s="229">
        <f>ROUND(E256*P256,2)</f>
        <v>0</v>
      </c>
      <c r="R256" s="230"/>
      <c r="S256" s="230" t="s">
        <v>141</v>
      </c>
      <c r="T256" s="230" t="s">
        <v>142</v>
      </c>
      <c r="U256" s="230">
        <v>0.16</v>
      </c>
      <c r="V256" s="230">
        <f>ROUND(E256*U256,2)</f>
        <v>1.28</v>
      </c>
      <c r="W256" s="230"/>
      <c r="X256" s="230" t="s">
        <v>143</v>
      </c>
      <c r="Y256" s="230" t="s">
        <v>144</v>
      </c>
      <c r="Z256" s="210"/>
      <c r="AA256" s="210"/>
      <c r="AB256" s="210"/>
      <c r="AC256" s="210"/>
      <c r="AD256" s="210"/>
      <c r="AE256" s="210"/>
      <c r="AF256" s="210"/>
      <c r="AG256" s="210" t="s">
        <v>145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ht="20.399999999999999" outlineLevel="1" x14ac:dyDescent="0.25">
      <c r="A257" s="255">
        <v>81</v>
      </c>
      <c r="B257" s="256" t="s">
        <v>1054</v>
      </c>
      <c r="C257" s="268" t="s">
        <v>1055</v>
      </c>
      <c r="D257" s="257" t="s">
        <v>376</v>
      </c>
      <c r="E257" s="258">
        <v>8</v>
      </c>
      <c r="F257" s="259"/>
      <c r="G257" s="260">
        <f>ROUND(E257*F257,2)</f>
        <v>0</v>
      </c>
      <c r="H257" s="231"/>
      <c r="I257" s="230">
        <f>ROUND(E257*H257,2)</f>
        <v>0</v>
      </c>
      <c r="J257" s="231"/>
      <c r="K257" s="230">
        <f>ROUND(E257*J257,2)</f>
        <v>0</v>
      </c>
      <c r="L257" s="230">
        <v>21</v>
      </c>
      <c r="M257" s="230">
        <f>G257*(1+L257/100)</f>
        <v>0</v>
      </c>
      <c r="N257" s="229">
        <v>1E-3</v>
      </c>
      <c r="O257" s="229">
        <f>ROUND(E257*N257,2)</f>
        <v>0.01</v>
      </c>
      <c r="P257" s="229">
        <v>0</v>
      </c>
      <c r="Q257" s="229">
        <f>ROUND(E257*P257,2)</f>
        <v>0</v>
      </c>
      <c r="R257" s="230" t="s">
        <v>387</v>
      </c>
      <c r="S257" s="230" t="s">
        <v>141</v>
      </c>
      <c r="T257" s="230" t="s">
        <v>142</v>
      </c>
      <c r="U257" s="230">
        <v>0</v>
      </c>
      <c r="V257" s="230">
        <f>ROUND(E257*U257,2)</f>
        <v>0</v>
      </c>
      <c r="W257" s="230"/>
      <c r="X257" s="230" t="s">
        <v>362</v>
      </c>
      <c r="Y257" s="230" t="s">
        <v>144</v>
      </c>
      <c r="Z257" s="210"/>
      <c r="AA257" s="210"/>
      <c r="AB257" s="210"/>
      <c r="AC257" s="210"/>
      <c r="AD257" s="210"/>
      <c r="AE257" s="210"/>
      <c r="AF257" s="210"/>
      <c r="AG257" s="210" t="s">
        <v>363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ht="40.799999999999997" outlineLevel="1" x14ac:dyDescent="0.25">
      <c r="A258" s="247">
        <v>82</v>
      </c>
      <c r="B258" s="248" t="s">
        <v>1056</v>
      </c>
      <c r="C258" s="263" t="s">
        <v>1057</v>
      </c>
      <c r="D258" s="249" t="s">
        <v>376</v>
      </c>
      <c r="E258" s="250">
        <v>28.05</v>
      </c>
      <c r="F258" s="251"/>
      <c r="G258" s="252">
        <f>ROUND(E258*F258,2)</f>
        <v>0</v>
      </c>
      <c r="H258" s="231"/>
      <c r="I258" s="230">
        <f>ROUND(E258*H258,2)</f>
        <v>0</v>
      </c>
      <c r="J258" s="231"/>
      <c r="K258" s="230">
        <f>ROUND(E258*J258,2)</f>
        <v>0</v>
      </c>
      <c r="L258" s="230">
        <v>21</v>
      </c>
      <c r="M258" s="230">
        <f>G258*(1+L258/100)</f>
        <v>0</v>
      </c>
      <c r="N258" s="229">
        <v>3.2100000000000002E-3</v>
      </c>
      <c r="O258" s="229">
        <f>ROUND(E258*N258,2)</f>
        <v>0.09</v>
      </c>
      <c r="P258" s="229">
        <v>0</v>
      </c>
      <c r="Q258" s="229">
        <f>ROUND(E258*P258,2)</f>
        <v>0</v>
      </c>
      <c r="R258" s="230" t="s">
        <v>387</v>
      </c>
      <c r="S258" s="230" t="s">
        <v>451</v>
      </c>
      <c r="T258" s="230" t="s">
        <v>142</v>
      </c>
      <c r="U258" s="230">
        <v>0</v>
      </c>
      <c r="V258" s="230">
        <f>ROUND(E258*U258,2)</f>
        <v>0</v>
      </c>
      <c r="W258" s="230"/>
      <c r="X258" s="230" t="s">
        <v>362</v>
      </c>
      <c r="Y258" s="230" t="s">
        <v>144</v>
      </c>
      <c r="Z258" s="210"/>
      <c r="AA258" s="210"/>
      <c r="AB258" s="210"/>
      <c r="AC258" s="210"/>
      <c r="AD258" s="210"/>
      <c r="AE258" s="210"/>
      <c r="AF258" s="210"/>
      <c r="AG258" s="210" t="s">
        <v>363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2" x14ac:dyDescent="0.25">
      <c r="A259" s="227"/>
      <c r="B259" s="228"/>
      <c r="C259" s="265" t="s">
        <v>1058</v>
      </c>
      <c r="D259" s="232"/>
      <c r="E259" s="233">
        <v>28.05</v>
      </c>
      <c r="F259" s="230"/>
      <c r="G259" s="230"/>
      <c r="H259" s="230"/>
      <c r="I259" s="230"/>
      <c r="J259" s="230"/>
      <c r="K259" s="230"/>
      <c r="L259" s="230"/>
      <c r="M259" s="230"/>
      <c r="N259" s="229"/>
      <c r="O259" s="229"/>
      <c r="P259" s="229"/>
      <c r="Q259" s="229"/>
      <c r="R259" s="230"/>
      <c r="S259" s="230"/>
      <c r="T259" s="230"/>
      <c r="U259" s="230"/>
      <c r="V259" s="230"/>
      <c r="W259" s="230"/>
      <c r="X259" s="230"/>
      <c r="Y259" s="230"/>
      <c r="Z259" s="210"/>
      <c r="AA259" s="210"/>
      <c r="AB259" s="210"/>
      <c r="AC259" s="210"/>
      <c r="AD259" s="210"/>
      <c r="AE259" s="210"/>
      <c r="AF259" s="210"/>
      <c r="AG259" s="210" t="s">
        <v>149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x14ac:dyDescent="0.25">
      <c r="A260" s="240" t="s">
        <v>136</v>
      </c>
      <c r="B260" s="241" t="s">
        <v>105</v>
      </c>
      <c r="C260" s="262" t="s">
        <v>106</v>
      </c>
      <c r="D260" s="242"/>
      <c r="E260" s="243"/>
      <c r="F260" s="244"/>
      <c r="G260" s="245">
        <f>SUMIF(AG261:AG279,"&lt;&gt;NOR",G261:G279)</f>
        <v>0</v>
      </c>
      <c r="H260" s="239"/>
      <c r="I260" s="239">
        <f>SUM(I261:I279)</f>
        <v>0</v>
      </c>
      <c r="J260" s="239"/>
      <c r="K260" s="239">
        <f>SUM(K261:K279)</f>
        <v>0</v>
      </c>
      <c r="L260" s="239"/>
      <c r="M260" s="239">
        <f>SUM(M261:M279)</f>
        <v>0</v>
      </c>
      <c r="N260" s="238"/>
      <c r="O260" s="238">
        <f>SUM(O261:O279)</f>
        <v>0</v>
      </c>
      <c r="P260" s="238"/>
      <c r="Q260" s="238">
        <f>SUM(Q261:Q279)</f>
        <v>0</v>
      </c>
      <c r="R260" s="239"/>
      <c r="S260" s="239"/>
      <c r="T260" s="239"/>
      <c r="U260" s="239"/>
      <c r="V260" s="239">
        <f>SUM(V261:V279)</f>
        <v>2.27</v>
      </c>
      <c r="W260" s="239"/>
      <c r="X260" s="239"/>
      <c r="Y260" s="239"/>
      <c r="AG260" t="s">
        <v>137</v>
      </c>
    </row>
    <row r="261" spans="1:60" ht="20.399999999999999" outlineLevel="1" x14ac:dyDescent="0.25">
      <c r="A261" s="247">
        <v>83</v>
      </c>
      <c r="B261" s="248" t="s">
        <v>526</v>
      </c>
      <c r="C261" s="263" t="s">
        <v>527</v>
      </c>
      <c r="D261" s="249" t="s">
        <v>503</v>
      </c>
      <c r="E261" s="250">
        <v>14.02</v>
      </c>
      <c r="F261" s="251"/>
      <c r="G261" s="252">
        <f>ROUND(E261*F261,2)</f>
        <v>0</v>
      </c>
      <c r="H261" s="231"/>
      <c r="I261" s="230">
        <f>ROUND(E261*H261,2)</f>
        <v>0</v>
      </c>
      <c r="J261" s="231"/>
      <c r="K261" s="230">
        <f>ROUND(E261*J261,2)</f>
        <v>0</v>
      </c>
      <c r="L261" s="230">
        <v>21</v>
      </c>
      <c r="M261" s="230">
        <f>G261*(1+L261/100)</f>
        <v>0</v>
      </c>
      <c r="N261" s="229">
        <v>0</v>
      </c>
      <c r="O261" s="229">
        <f>ROUND(E261*N261,2)</f>
        <v>0</v>
      </c>
      <c r="P261" s="229">
        <v>0</v>
      </c>
      <c r="Q261" s="229">
        <f>ROUND(E261*P261,2)</f>
        <v>0</v>
      </c>
      <c r="R261" s="230"/>
      <c r="S261" s="230" t="s">
        <v>141</v>
      </c>
      <c r="T261" s="230" t="s">
        <v>142</v>
      </c>
      <c r="U261" s="230">
        <v>0</v>
      </c>
      <c r="V261" s="230">
        <f>ROUND(E261*U261,2)</f>
        <v>0</v>
      </c>
      <c r="W261" s="230"/>
      <c r="X261" s="230" t="s">
        <v>143</v>
      </c>
      <c r="Y261" s="230" t="s">
        <v>144</v>
      </c>
      <c r="Z261" s="210"/>
      <c r="AA261" s="210"/>
      <c r="AB261" s="210"/>
      <c r="AC261" s="210"/>
      <c r="AD261" s="210"/>
      <c r="AE261" s="210"/>
      <c r="AF261" s="210"/>
      <c r="AG261" s="210" t="s">
        <v>145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2" x14ac:dyDescent="0.25">
      <c r="A262" s="227"/>
      <c r="B262" s="228"/>
      <c r="C262" s="265" t="s">
        <v>1059</v>
      </c>
      <c r="D262" s="232"/>
      <c r="E262" s="233">
        <v>14.02</v>
      </c>
      <c r="F262" s="230"/>
      <c r="G262" s="230"/>
      <c r="H262" s="230"/>
      <c r="I262" s="230"/>
      <c r="J262" s="230"/>
      <c r="K262" s="230"/>
      <c r="L262" s="230"/>
      <c r="M262" s="230"/>
      <c r="N262" s="229"/>
      <c r="O262" s="229"/>
      <c r="P262" s="229"/>
      <c r="Q262" s="229"/>
      <c r="R262" s="230"/>
      <c r="S262" s="230"/>
      <c r="T262" s="230"/>
      <c r="U262" s="230"/>
      <c r="V262" s="230"/>
      <c r="W262" s="230"/>
      <c r="X262" s="230"/>
      <c r="Y262" s="230"/>
      <c r="Z262" s="210"/>
      <c r="AA262" s="210"/>
      <c r="AB262" s="210"/>
      <c r="AC262" s="210"/>
      <c r="AD262" s="210"/>
      <c r="AE262" s="210"/>
      <c r="AF262" s="210"/>
      <c r="AG262" s="210" t="s">
        <v>149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ht="20.399999999999999" outlineLevel="1" x14ac:dyDescent="0.25">
      <c r="A263" s="247">
        <v>84</v>
      </c>
      <c r="B263" s="248" t="s">
        <v>522</v>
      </c>
      <c r="C263" s="263" t="s">
        <v>523</v>
      </c>
      <c r="D263" s="249" t="s">
        <v>503</v>
      </c>
      <c r="E263" s="250">
        <v>6.7877999999999998</v>
      </c>
      <c r="F263" s="251"/>
      <c r="G263" s="252">
        <f>ROUND(E263*F263,2)</f>
        <v>0</v>
      </c>
      <c r="H263" s="231"/>
      <c r="I263" s="230">
        <f>ROUND(E263*H263,2)</f>
        <v>0</v>
      </c>
      <c r="J263" s="231"/>
      <c r="K263" s="230">
        <f>ROUND(E263*J263,2)</f>
        <v>0</v>
      </c>
      <c r="L263" s="230">
        <v>21</v>
      </c>
      <c r="M263" s="230">
        <f>G263*(1+L263/100)</f>
        <v>0</v>
      </c>
      <c r="N263" s="229">
        <v>0</v>
      </c>
      <c r="O263" s="229">
        <f>ROUND(E263*N263,2)</f>
        <v>0</v>
      </c>
      <c r="P263" s="229">
        <v>0</v>
      </c>
      <c r="Q263" s="229">
        <f>ROUND(E263*P263,2)</f>
        <v>0</v>
      </c>
      <c r="R263" s="230"/>
      <c r="S263" s="230" t="s">
        <v>141</v>
      </c>
      <c r="T263" s="230" t="s">
        <v>142</v>
      </c>
      <c r="U263" s="230">
        <v>0</v>
      </c>
      <c r="V263" s="230">
        <f>ROUND(E263*U263,2)</f>
        <v>0</v>
      </c>
      <c r="W263" s="230"/>
      <c r="X263" s="230" t="s">
        <v>143</v>
      </c>
      <c r="Y263" s="230" t="s">
        <v>144</v>
      </c>
      <c r="Z263" s="210"/>
      <c r="AA263" s="210"/>
      <c r="AB263" s="210"/>
      <c r="AC263" s="210"/>
      <c r="AD263" s="210"/>
      <c r="AE263" s="210"/>
      <c r="AF263" s="210"/>
      <c r="AG263" s="210" t="s">
        <v>145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2" x14ac:dyDescent="0.25">
      <c r="A264" s="227"/>
      <c r="B264" s="228"/>
      <c r="C264" s="264" t="s">
        <v>524</v>
      </c>
      <c r="D264" s="253"/>
      <c r="E264" s="253"/>
      <c r="F264" s="253"/>
      <c r="G264" s="253"/>
      <c r="H264" s="230"/>
      <c r="I264" s="230"/>
      <c r="J264" s="230"/>
      <c r="K264" s="230"/>
      <c r="L264" s="230"/>
      <c r="M264" s="230"/>
      <c r="N264" s="229"/>
      <c r="O264" s="229"/>
      <c r="P264" s="229"/>
      <c r="Q264" s="229"/>
      <c r="R264" s="230"/>
      <c r="S264" s="230"/>
      <c r="T264" s="230"/>
      <c r="U264" s="230"/>
      <c r="V264" s="230"/>
      <c r="W264" s="230"/>
      <c r="X264" s="230"/>
      <c r="Y264" s="230"/>
      <c r="Z264" s="210"/>
      <c r="AA264" s="210"/>
      <c r="AB264" s="210"/>
      <c r="AC264" s="210"/>
      <c r="AD264" s="210"/>
      <c r="AE264" s="210"/>
      <c r="AF264" s="210"/>
      <c r="AG264" s="210" t="s">
        <v>147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2" x14ac:dyDescent="0.25">
      <c r="A265" s="227"/>
      <c r="B265" s="228"/>
      <c r="C265" s="265" t="s">
        <v>1060</v>
      </c>
      <c r="D265" s="232"/>
      <c r="E265" s="233">
        <v>1.8</v>
      </c>
      <c r="F265" s="230"/>
      <c r="G265" s="230"/>
      <c r="H265" s="230"/>
      <c r="I265" s="230"/>
      <c r="J265" s="230"/>
      <c r="K265" s="230"/>
      <c r="L265" s="230"/>
      <c r="M265" s="230"/>
      <c r="N265" s="229"/>
      <c r="O265" s="229"/>
      <c r="P265" s="229"/>
      <c r="Q265" s="229"/>
      <c r="R265" s="230"/>
      <c r="S265" s="230"/>
      <c r="T265" s="230"/>
      <c r="U265" s="230"/>
      <c r="V265" s="230"/>
      <c r="W265" s="230"/>
      <c r="X265" s="230"/>
      <c r="Y265" s="230"/>
      <c r="Z265" s="210"/>
      <c r="AA265" s="210"/>
      <c r="AB265" s="210"/>
      <c r="AC265" s="210"/>
      <c r="AD265" s="210"/>
      <c r="AE265" s="210"/>
      <c r="AF265" s="210"/>
      <c r="AG265" s="210" t="s">
        <v>149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25">
      <c r="A266" s="227"/>
      <c r="B266" s="228"/>
      <c r="C266" s="265" t="s">
        <v>1061</v>
      </c>
      <c r="D266" s="232"/>
      <c r="E266" s="233">
        <v>4.99</v>
      </c>
      <c r="F266" s="230"/>
      <c r="G266" s="230"/>
      <c r="H266" s="230"/>
      <c r="I266" s="230"/>
      <c r="J266" s="230"/>
      <c r="K266" s="230"/>
      <c r="L266" s="230"/>
      <c r="M266" s="230"/>
      <c r="N266" s="229"/>
      <c r="O266" s="229"/>
      <c r="P266" s="229"/>
      <c r="Q266" s="229"/>
      <c r="R266" s="230"/>
      <c r="S266" s="230"/>
      <c r="T266" s="230"/>
      <c r="U266" s="230"/>
      <c r="V266" s="230"/>
      <c r="W266" s="230"/>
      <c r="X266" s="230"/>
      <c r="Y266" s="230"/>
      <c r="Z266" s="210"/>
      <c r="AA266" s="210"/>
      <c r="AB266" s="210"/>
      <c r="AC266" s="210"/>
      <c r="AD266" s="210"/>
      <c r="AE266" s="210"/>
      <c r="AF266" s="210"/>
      <c r="AG266" s="210" t="s">
        <v>149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ht="20.399999999999999" outlineLevel="1" x14ac:dyDescent="0.25">
      <c r="A267" s="247">
        <v>85</v>
      </c>
      <c r="B267" s="248" t="s">
        <v>510</v>
      </c>
      <c r="C267" s="263" t="s">
        <v>511</v>
      </c>
      <c r="D267" s="249" t="s">
        <v>503</v>
      </c>
      <c r="E267" s="250">
        <v>20.801580000000001</v>
      </c>
      <c r="F267" s="251"/>
      <c r="G267" s="252">
        <f>ROUND(E267*F267,2)</f>
        <v>0</v>
      </c>
      <c r="H267" s="231"/>
      <c r="I267" s="230">
        <f>ROUND(E267*H267,2)</f>
        <v>0</v>
      </c>
      <c r="J267" s="231"/>
      <c r="K267" s="230">
        <f>ROUND(E267*J267,2)</f>
        <v>0</v>
      </c>
      <c r="L267" s="230">
        <v>21</v>
      </c>
      <c r="M267" s="230">
        <f>G267*(1+L267/100)</f>
        <v>0</v>
      </c>
      <c r="N267" s="229">
        <v>0</v>
      </c>
      <c r="O267" s="229">
        <f>ROUND(E267*N267,2)</f>
        <v>0</v>
      </c>
      <c r="P267" s="229">
        <v>0</v>
      </c>
      <c r="Q267" s="229">
        <f>ROUND(E267*P267,2)</f>
        <v>0</v>
      </c>
      <c r="R267" s="230"/>
      <c r="S267" s="230" t="s">
        <v>141</v>
      </c>
      <c r="T267" s="230" t="s">
        <v>142</v>
      </c>
      <c r="U267" s="230">
        <v>0.01</v>
      </c>
      <c r="V267" s="230">
        <f>ROUND(E267*U267,2)</f>
        <v>0.21</v>
      </c>
      <c r="W267" s="230"/>
      <c r="X267" s="230" t="s">
        <v>143</v>
      </c>
      <c r="Y267" s="230" t="s">
        <v>144</v>
      </c>
      <c r="Z267" s="210"/>
      <c r="AA267" s="210"/>
      <c r="AB267" s="210"/>
      <c r="AC267" s="210"/>
      <c r="AD267" s="210"/>
      <c r="AE267" s="210"/>
      <c r="AF267" s="210"/>
      <c r="AG267" s="210" t="s">
        <v>512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25">
      <c r="A268" s="227"/>
      <c r="B268" s="228"/>
      <c r="C268" s="265" t="s">
        <v>513</v>
      </c>
      <c r="D268" s="232"/>
      <c r="E268" s="233"/>
      <c r="F268" s="230"/>
      <c r="G268" s="230"/>
      <c r="H268" s="230"/>
      <c r="I268" s="230"/>
      <c r="J268" s="230"/>
      <c r="K268" s="230"/>
      <c r="L268" s="230"/>
      <c r="M268" s="230"/>
      <c r="N268" s="229"/>
      <c r="O268" s="229"/>
      <c r="P268" s="229"/>
      <c r="Q268" s="229"/>
      <c r="R268" s="230"/>
      <c r="S268" s="230"/>
      <c r="T268" s="230"/>
      <c r="U268" s="230"/>
      <c r="V268" s="230"/>
      <c r="W268" s="230"/>
      <c r="X268" s="230"/>
      <c r="Y268" s="230"/>
      <c r="Z268" s="210"/>
      <c r="AA268" s="210"/>
      <c r="AB268" s="210"/>
      <c r="AC268" s="210"/>
      <c r="AD268" s="210"/>
      <c r="AE268" s="210"/>
      <c r="AF268" s="210"/>
      <c r="AG268" s="210" t="s">
        <v>149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3" x14ac:dyDescent="0.25">
      <c r="A269" s="227"/>
      <c r="B269" s="228"/>
      <c r="C269" s="265" t="s">
        <v>1062</v>
      </c>
      <c r="D269" s="232"/>
      <c r="E269" s="233"/>
      <c r="F269" s="230"/>
      <c r="G269" s="230"/>
      <c r="H269" s="230"/>
      <c r="I269" s="230"/>
      <c r="J269" s="230"/>
      <c r="K269" s="230"/>
      <c r="L269" s="230"/>
      <c r="M269" s="230"/>
      <c r="N269" s="229"/>
      <c r="O269" s="229"/>
      <c r="P269" s="229"/>
      <c r="Q269" s="229"/>
      <c r="R269" s="230"/>
      <c r="S269" s="230"/>
      <c r="T269" s="230"/>
      <c r="U269" s="230"/>
      <c r="V269" s="230"/>
      <c r="W269" s="230"/>
      <c r="X269" s="230"/>
      <c r="Y269" s="230"/>
      <c r="Z269" s="210"/>
      <c r="AA269" s="210"/>
      <c r="AB269" s="210"/>
      <c r="AC269" s="210"/>
      <c r="AD269" s="210"/>
      <c r="AE269" s="210"/>
      <c r="AF269" s="210"/>
      <c r="AG269" s="210" t="s">
        <v>149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3" x14ac:dyDescent="0.25">
      <c r="A270" s="227"/>
      <c r="B270" s="228"/>
      <c r="C270" s="265" t="s">
        <v>1063</v>
      </c>
      <c r="D270" s="232"/>
      <c r="E270" s="233">
        <v>20.8</v>
      </c>
      <c r="F270" s="230"/>
      <c r="G270" s="230"/>
      <c r="H270" s="230"/>
      <c r="I270" s="230"/>
      <c r="J270" s="230"/>
      <c r="K270" s="230"/>
      <c r="L270" s="230"/>
      <c r="M270" s="230"/>
      <c r="N270" s="229"/>
      <c r="O270" s="229"/>
      <c r="P270" s="229"/>
      <c r="Q270" s="229"/>
      <c r="R270" s="230"/>
      <c r="S270" s="230"/>
      <c r="T270" s="230"/>
      <c r="U270" s="230"/>
      <c r="V270" s="230"/>
      <c r="W270" s="230"/>
      <c r="X270" s="230"/>
      <c r="Y270" s="230"/>
      <c r="Z270" s="210"/>
      <c r="AA270" s="210"/>
      <c r="AB270" s="210"/>
      <c r="AC270" s="210"/>
      <c r="AD270" s="210"/>
      <c r="AE270" s="210"/>
      <c r="AF270" s="210"/>
      <c r="AG270" s="210" t="s">
        <v>149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ht="20.399999999999999" outlineLevel="1" x14ac:dyDescent="0.25">
      <c r="A271" s="247">
        <v>86</v>
      </c>
      <c r="B271" s="248" t="s">
        <v>516</v>
      </c>
      <c r="C271" s="263" t="s">
        <v>517</v>
      </c>
      <c r="D271" s="249" t="s">
        <v>503</v>
      </c>
      <c r="E271" s="250">
        <v>603.24581999999998</v>
      </c>
      <c r="F271" s="251"/>
      <c r="G271" s="252">
        <f>ROUND(E271*F271,2)</f>
        <v>0</v>
      </c>
      <c r="H271" s="231"/>
      <c r="I271" s="230">
        <f>ROUND(E271*H271,2)</f>
        <v>0</v>
      </c>
      <c r="J271" s="231"/>
      <c r="K271" s="230">
        <f>ROUND(E271*J271,2)</f>
        <v>0</v>
      </c>
      <c r="L271" s="230">
        <v>21</v>
      </c>
      <c r="M271" s="230">
        <f>G271*(1+L271/100)</f>
        <v>0</v>
      </c>
      <c r="N271" s="229">
        <v>0</v>
      </c>
      <c r="O271" s="229">
        <f>ROUND(E271*N271,2)</f>
        <v>0</v>
      </c>
      <c r="P271" s="229">
        <v>0</v>
      </c>
      <c r="Q271" s="229">
        <f>ROUND(E271*P271,2)</f>
        <v>0</v>
      </c>
      <c r="R271" s="230"/>
      <c r="S271" s="230" t="s">
        <v>141</v>
      </c>
      <c r="T271" s="230" t="s">
        <v>142</v>
      </c>
      <c r="U271" s="230">
        <v>0</v>
      </c>
      <c r="V271" s="230">
        <f>ROUND(E271*U271,2)</f>
        <v>0</v>
      </c>
      <c r="W271" s="230"/>
      <c r="X271" s="230" t="s">
        <v>143</v>
      </c>
      <c r="Y271" s="230" t="s">
        <v>144</v>
      </c>
      <c r="Z271" s="210"/>
      <c r="AA271" s="210"/>
      <c r="AB271" s="210"/>
      <c r="AC271" s="210"/>
      <c r="AD271" s="210"/>
      <c r="AE271" s="210"/>
      <c r="AF271" s="210"/>
      <c r="AG271" s="210" t="s">
        <v>512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2" x14ac:dyDescent="0.25">
      <c r="A272" s="227"/>
      <c r="B272" s="228"/>
      <c r="C272" s="265" t="s">
        <v>513</v>
      </c>
      <c r="D272" s="232"/>
      <c r="E272" s="233"/>
      <c r="F272" s="230"/>
      <c r="G272" s="230"/>
      <c r="H272" s="230"/>
      <c r="I272" s="230"/>
      <c r="J272" s="230"/>
      <c r="K272" s="230"/>
      <c r="L272" s="230"/>
      <c r="M272" s="230"/>
      <c r="N272" s="229"/>
      <c r="O272" s="229"/>
      <c r="P272" s="229"/>
      <c r="Q272" s="229"/>
      <c r="R272" s="230"/>
      <c r="S272" s="230"/>
      <c r="T272" s="230"/>
      <c r="U272" s="230"/>
      <c r="V272" s="230"/>
      <c r="W272" s="230"/>
      <c r="X272" s="230"/>
      <c r="Y272" s="230"/>
      <c r="Z272" s="210"/>
      <c r="AA272" s="210"/>
      <c r="AB272" s="210"/>
      <c r="AC272" s="210"/>
      <c r="AD272" s="210"/>
      <c r="AE272" s="210"/>
      <c r="AF272" s="210"/>
      <c r="AG272" s="210" t="s">
        <v>149</v>
      </c>
      <c r="AH272" s="210">
        <v>0</v>
      </c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25">
      <c r="A273" s="227"/>
      <c r="B273" s="228"/>
      <c r="C273" s="265" t="s">
        <v>1062</v>
      </c>
      <c r="D273" s="232"/>
      <c r="E273" s="233"/>
      <c r="F273" s="230"/>
      <c r="G273" s="230"/>
      <c r="H273" s="230"/>
      <c r="I273" s="230"/>
      <c r="J273" s="230"/>
      <c r="K273" s="230"/>
      <c r="L273" s="230"/>
      <c r="M273" s="230"/>
      <c r="N273" s="229"/>
      <c r="O273" s="229"/>
      <c r="P273" s="229"/>
      <c r="Q273" s="229"/>
      <c r="R273" s="230"/>
      <c r="S273" s="230"/>
      <c r="T273" s="230"/>
      <c r="U273" s="230"/>
      <c r="V273" s="230"/>
      <c r="W273" s="230"/>
      <c r="X273" s="230"/>
      <c r="Y273" s="230"/>
      <c r="Z273" s="210"/>
      <c r="AA273" s="210"/>
      <c r="AB273" s="210"/>
      <c r="AC273" s="210"/>
      <c r="AD273" s="210"/>
      <c r="AE273" s="210"/>
      <c r="AF273" s="210"/>
      <c r="AG273" s="210" t="s">
        <v>149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3" x14ac:dyDescent="0.25">
      <c r="A274" s="227"/>
      <c r="B274" s="228"/>
      <c r="C274" s="265" t="s">
        <v>1064</v>
      </c>
      <c r="D274" s="232"/>
      <c r="E274" s="233">
        <v>603.25</v>
      </c>
      <c r="F274" s="230"/>
      <c r="G274" s="230"/>
      <c r="H274" s="230"/>
      <c r="I274" s="230"/>
      <c r="J274" s="230"/>
      <c r="K274" s="230"/>
      <c r="L274" s="230"/>
      <c r="M274" s="230"/>
      <c r="N274" s="229"/>
      <c r="O274" s="229"/>
      <c r="P274" s="229"/>
      <c r="Q274" s="229"/>
      <c r="R274" s="230"/>
      <c r="S274" s="230"/>
      <c r="T274" s="230"/>
      <c r="U274" s="230"/>
      <c r="V274" s="230"/>
      <c r="W274" s="230"/>
      <c r="X274" s="230"/>
      <c r="Y274" s="230"/>
      <c r="Z274" s="210"/>
      <c r="AA274" s="210"/>
      <c r="AB274" s="210"/>
      <c r="AC274" s="210"/>
      <c r="AD274" s="210"/>
      <c r="AE274" s="210"/>
      <c r="AF274" s="210"/>
      <c r="AG274" s="210" t="s">
        <v>149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1" x14ac:dyDescent="0.25">
      <c r="A275" s="247">
        <v>87</v>
      </c>
      <c r="B275" s="248" t="s">
        <v>519</v>
      </c>
      <c r="C275" s="263" t="s">
        <v>520</v>
      </c>
      <c r="D275" s="249" t="s">
        <v>503</v>
      </c>
      <c r="E275" s="250">
        <v>20.801580000000001</v>
      </c>
      <c r="F275" s="251"/>
      <c r="G275" s="252">
        <f>ROUND(E275*F275,2)</f>
        <v>0</v>
      </c>
      <c r="H275" s="231"/>
      <c r="I275" s="230">
        <f>ROUND(E275*H275,2)</f>
        <v>0</v>
      </c>
      <c r="J275" s="231"/>
      <c r="K275" s="230">
        <f>ROUND(E275*J275,2)</f>
        <v>0</v>
      </c>
      <c r="L275" s="230">
        <v>21</v>
      </c>
      <c r="M275" s="230">
        <f>G275*(1+L275/100)</f>
        <v>0</v>
      </c>
      <c r="N275" s="229">
        <v>0</v>
      </c>
      <c r="O275" s="229">
        <f>ROUND(E275*N275,2)</f>
        <v>0</v>
      </c>
      <c r="P275" s="229">
        <v>0</v>
      </c>
      <c r="Q275" s="229">
        <f>ROUND(E275*P275,2)</f>
        <v>0</v>
      </c>
      <c r="R275" s="230"/>
      <c r="S275" s="230" t="s">
        <v>141</v>
      </c>
      <c r="T275" s="230" t="s">
        <v>142</v>
      </c>
      <c r="U275" s="230">
        <v>9.9000000000000005E-2</v>
      </c>
      <c r="V275" s="230">
        <f>ROUND(E275*U275,2)</f>
        <v>2.06</v>
      </c>
      <c r="W275" s="230"/>
      <c r="X275" s="230" t="s">
        <v>143</v>
      </c>
      <c r="Y275" s="230" t="s">
        <v>144</v>
      </c>
      <c r="Z275" s="210"/>
      <c r="AA275" s="210"/>
      <c r="AB275" s="210"/>
      <c r="AC275" s="210"/>
      <c r="AD275" s="210"/>
      <c r="AE275" s="210"/>
      <c r="AF275" s="210"/>
      <c r="AG275" s="210" t="s">
        <v>512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2" x14ac:dyDescent="0.25">
      <c r="A276" s="227"/>
      <c r="B276" s="228"/>
      <c r="C276" s="264" t="s">
        <v>521</v>
      </c>
      <c r="D276" s="253"/>
      <c r="E276" s="253"/>
      <c r="F276" s="253"/>
      <c r="G276" s="253"/>
      <c r="H276" s="230"/>
      <c r="I276" s="230"/>
      <c r="J276" s="230"/>
      <c r="K276" s="230"/>
      <c r="L276" s="230"/>
      <c r="M276" s="230"/>
      <c r="N276" s="229"/>
      <c r="O276" s="229"/>
      <c r="P276" s="229"/>
      <c r="Q276" s="229"/>
      <c r="R276" s="230"/>
      <c r="S276" s="230"/>
      <c r="T276" s="230"/>
      <c r="U276" s="230"/>
      <c r="V276" s="230"/>
      <c r="W276" s="230"/>
      <c r="X276" s="230"/>
      <c r="Y276" s="230"/>
      <c r="Z276" s="210"/>
      <c r="AA276" s="210"/>
      <c r="AB276" s="210"/>
      <c r="AC276" s="210"/>
      <c r="AD276" s="210"/>
      <c r="AE276" s="210"/>
      <c r="AF276" s="210"/>
      <c r="AG276" s="210" t="s">
        <v>147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5">
      <c r="A277" s="227"/>
      <c r="B277" s="228"/>
      <c r="C277" s="265" t="s">
        <v>513</v>
      </c>
      <c r="D277" s="232"/>
      <c r="E277" s="233"/>
      <c r="F277" s="230"/>
      <c r="G277" s="230"/>
      <c r="H277" s="230"/>
      <c r="I277" s="230"/>
      <c r="J277" s="230"/>
      <c r="K277" s="230"/>
      <c r="L277" s="230"/>
      <c r="M277" s="230"/>
      <c r="N277" s="229"/>
      <c r="O277" s="229"/>
      <c r="P277" s="229"/>
      <c r="Q277" s="229"/>
      <c r="R277" s="230"/>
      <c r="S277" s="230"/>
      <c r="T277" s="230"/>
      <c r="U277" s="230"/>
      <c r="V277" s="230"/>
      <c r="W277" s="230"/>
      <c r="X277" s="230"/>
      <c r="Y277" s="230"/>
      <c r="Z277" s="210"/>
      <c r="AA277" s="210"/>
      <c r="AB277" s="210"/>
      <c r="AC277" s="210"/>
      <c r="AD277" s="210"/>
      <c r="AE277" s="210"/>
      <c r="AF277" s="210"/>
      <c r="AG277" s="210" t="s">
        <v>149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25">
      <c r="A278" s="227"/>
      <c r="B278" s="228"/>
      <c r="C278" s="265" t="s">
        <v>1062</v>
      </c>
      <c r="D278" s="232"/>
      <c r="E278" s="233"/>
      <c r="F278" s="230"/>
      <c r="G278" s="230"/>
      <c r="H278" s="230"/>
      <c r="I278" s="230"/>
      <c r="J278" s="230"/>
      <c r="K278" s="230"/>
      <c r="L278" s="230"/>
      <c r="M278" s="230"/>
      <c r="N278" s="229"/>
      <c r="O278" s="229"/>
      <c r="P278" s="229"/>
      <c r="Q278" s="229"/>
      <c r="R278" s="230"/>
      <c r="S278" s="230"/>
      <c r="T278" s="230"/>
      <c r="U278" s="230"/>
      <c r="V278" s="230"/>
      <c r="W278" s="230"/>
      <c r="X278" s="230"/>
      <c r="Y278" s="230"/>
      <c r="Z278" s="210"/>
      <c r="AA278" s="210"/>
      <c r="AB278" s="210"/>
      <c r="AC278" s="210"/>
      <c r="AD278" s="210"/>
      <c r="AE278" s="210"/>
      <c r="AF278" s="210"/>
      <c r="AG278" s="210" t="s">
        <v>149</v>
      </c>
      <c r="AH278" s="210">
        <v>0</v>
      </c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25">
      <c r="A279" s="227"/>
      <c r="B279" s="228"/>
      <c r="C279" s="265" t="s">
        <v>1063</v>
      </c>
      <c r="D279" s="232"/>
      <c r="E279" s="233">
        <v>20.8</v>
      </c>
      <c r="F279" s="230"/>
      <c r="G279" s="230"/>
      <c r="H279" s="230"/>
      <c r="I279" s="230"/>
      <c r="J279" s="230"/>
      <c r="K279" s="230"/>
      <c r="L279" s="230"/>
      <c r="M279" s="230"/>
      <c r="N279" s="229"/>
      <c r="O279" s="229"/>
      <c r="P279" s="229"/>
      <c r="Q279" s="229"/>
      <c r="R279" s="230"/>
      <c r="S279" s="230"/>
      <c r="T279" s="230"/>
      <c r="U279" s="230"/>
      <c r="V279" s="230"/>
      <c r="W279" s="230"/>
      <c r="X279" s="230"/>
      <c r="Y279" s="230"/>
      <c r="Z279" s="210"/>
      <c r="AA279" s="210"/>
      <c r="AB279" s="210"/>
      <c r="AC279" s="210"/>
      <c r="AD279" s="210"/>
      <c r="AE279" s="210"/>
      <c r="AF279" s="210"/>
      <c r="AG279" s="210" t="s">
        <v>149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x14ac:dyDescent="0.25">
      <c r="A280" s="3"/>
      <c r="B280" s="4"/>
      <c r="C280" s="271"/>
      <c r="D280" s="6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AE280">
        <v>12</v>
      </c>
      <c r="AF280">
        <v>21</v>
      </c>
      <c r="AG280" t="s">
        <v>122</v>
      </c>
    </row>
    <row r="281" spans="1:60" x14ac:dyDescent="0.25">
      <c r="A281" s="213"/>
      <c r="B281" s="214" t="s">
        <v>31</v>
      </c>
      <c r="C281" s="272"/>
      <c r="D281" s="215"/>
      <c r="E281" s="216"/>
      <c r="F281" s="216"/>
      <c r="G281" s="246">
        <f>G8+G131+G152+G158+G163+G209+G214+G218+G225+G233+G242+G250+G254+G260</f>
        <v>0</v>
      </c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AE281">
        <f>SUMIF(L7:L279,AE280,G7:G279)</f>
        <v>0</v>
      </c>
      <c r="AF281">
        <f>SUMIF(L7:L279,AF280,G7:G279)</f>
        <v>0</v>
      </c>
      <c r="AG281" t="s">
        <v>529</v>
      </c>
    </row>
    <row r="282" spans="1:60" x14ac:dyDescent="0.25">
      <c r="A282" s="3"/>
      <c r="B282" s="4"/>
      <c r="C282" s="271"/>
      <c r="D282" s="6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</row>
    <row r="283" spans="1:60" x14ac:dyDescent="0.25">
      <c r="A283" s="3"/>
      <c r="B283" s="4"/>
      <c r="C283" s="271"/>
      <c r="D283" s="6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60" x14ac:dyDescent="0.25">
      <c r="A284" s="217" t="s">
        <v>530</v>
      </c>
      <c r="B284" s="217"/>
      <c r="C284" s="273"/>
      <c r="D284" s="6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60" x14ac:dyDescent="0.25">
      <c r="A285" s="218"/>
      <c r="B285" s="219"/>
      <c r="C285" s="274"/>
      <c r="D285" s="219"/>
      <c r="E285" s="219"/>
      <c r="F285" s="219"/>
      <c r="G285" s="220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AG285" t="s">
        <v>531</v>
      </c>
    </row>
    <row r="286" spans="1:60" x14ac:dyDescent="0.25">
      <c r="A286" s="221"/>
      <c r="B286" s="222"/>
      <c r="C286" s="275"/>
      <c r="D286" s="222"/>
      <c r="E286" s="222"/>
      <c r="F286" s="222"/>
      <c r="G286" s="22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</row>
    <row r="287" spans="1:60" x14ac:dyDescent="0.25">
      <c r="A287" s="221"/>
      <c r="B287" s="222"/>
      <c r="C287" s="275"/>
      <c r="D287" s="222"/>
      <c r="E287" s="222"/>
      <c r="F287" s="222"/>
      <c r="G287" s="22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60" x14ac:dyDescent="0.25">
      <c r="A288" s="221"/>
      <c r="B288" s="222"/>
      <c r="C288" s="275"/>
      <c r="D288" s="222"/>
      <c r="E288" s="222"/>
      <c r="F288" s="222"/>
      <c r="G288" s="22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33" x14ac:dyDescent="0.25">
      <c r="A289" s="224"/>
      <c r="B289" s="225"/>
      <c r="C289" s="276"/>
      <c r="D289" s="225"/>
      <c r="E289" s="225"/>
      <c r="F289" s="225"/>
      <c r="G289" s="226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33" x14ac:dyDescent="0.25">
      <c r="A290" s="3"/>
      <c r="B290" s="4"/>
      <c r="C290" s="271"/>
      <c r="D290" s="6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33" x14ac:dyDescent="0.25">
      <c r="C291" s="277"/>
      <c r="D291" s="10"/>
      <c r="AG291" t="s">
        <v>532</v>
      </c>
    </row>
    <row r="292" spans="1:33" x14ac:dyDescent="0.25">
      <c r="D292" s="10"/>
    </row>
    <row r="293" spans="1:33" x14ac:dyDescent="0.25">
      <c r="D293" s="10"/>
    </row>
    <row r="294" spans="1:33" x14ac:dyDescent="0.25">
      <c r="D294" s="10"/>
    </row>
    <row r="295" spans="1:33" x14ac:dyDescent="0.25">
      <c r="D295" s="10"/>
    </row>
    <row r="296" spans="1:33" x14ac:dyDescent="0.25">
      <c r="D296" s="10"/>
    </row>
    <row r="297" spans="1:33" x14ac:dyDescent="0.25">
      <c r="D297" s="10"/>
    </row>
    <row r="298" spans="1:33" x14ac:dyDescent="0.25">
      <c r="D298" s="10"/>
    </row>
    <row r="299" spans="1:33" x14ac:dyDescent="0.25">
      <c r="D299" s="10"/>
    </row>
    <row r="300" spans="1:33" x14ac:dyDescent="0.25">
      <c r="D300" s="10"/>
    </row>
    <row r="301" spans="1:33" x14ac:dyDescent="0.25">
      <c r="D301" s="10"/>
    </row>
    <row r="302" spans="1:33" x14ac:dyDescent="0.25">
      <c r="D302" s="10"/>
    </row>
    <row r="303" spans="1:33" x14ac:dyDescent="0.25">
      <c r="D303" s="10"/>
    </row>
    <row r="304" spans="1:33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53">
    <mergeCell ref="C276:G276"/>
    <mergeCell ref="C230:G230"/>
    <mergeCell ref="C237:G237"/>
    <mergeCell ref="C244:G244"/>
    <mergeCell ref="C245:G245"/>
    <mergeCell ref="C246:G246"/>
    <mergeCell ref="C264:G264"/>
    <mergeCell ref="C180:G180"/>
    <mergeCell ref="C203:G203"/>
    <mergeCell ref="C211:G211"/>
    <mergeCell ref="C220:G220"/>
    <mergeCell ref="C221:G221"/>
    <mergeCell ref="C227:G227"/>
    <mergeCell ref="C160:G160"/>
    <mergeCell ref="C161:G161"/>
    <mergeCell ref="C168:G168"/>
    <mergeCell ref="C170:G170"/>
    <mergeCell ref="C176:G176"/>
    <mergeCell ref="C178:G178"/>
    <mergeCell ref="C133:G133"/>
    <mergeCell ref="C137:G137"/>
    <mergeCell ref="C140:G140"/>
    <mergeCell ref="C145:G145"/>
    <mergeCell ref="C148:G148"/>
    <mergeCell ref="C154:G154"/>
    <mergeCell ref="C99:G99"/>
    <mergeCell ref="C103:G103"/>
    <mergeCell ref="C119:G119"/>
    <mergeCell ref="C122:G122"/>
    <mergeCell ref="C126:G126"/>
    <mergeCell ref="C127:G127"/>
    <mergeCell ref="C83:G83"/>
    <mergeCell ref="C85:G85"/>
    <mergeCell ref="C88:G88"/>
    <mergeCell ref="C90:G90"/>
    <mergeCell ref="C93:G93"/>
    <mergeCell ref="C96:G96"/>
    <mergeCell ref="C46:G46"/>
    <mergeCell ref="C52:G52"/>
    <mergeCell ref="C60:G60"/>
    <mergeCell ref="C68:G68"/>
    <mergeCell ref="C76:G76"/>
    <mergeCell ref="C79:G79"/>
    <mergeCell ref="A1:G1"/>
    <mergeCell ref="C2:G2"/>
    <mergeCell ref="C3:G3"/>
    <mergeCell ref="C4:G4"/>
    <mergeCell ref="A284:C284"/>
    <mergeCell ref="A285:G289"/>
    <mergeCell ref="C27:G27"/>
    <mergeCell ref="C31:G31"/>
    <mergeCell ref="C34:G34"/>
    <mergeCell ref="C40:G40"/>
  </mergeCells>
  <pageMargins left="0.59055118110236204" right="0.196850393700787" top="0.78740157499999996" bottom="0.78740157499999996" header="0.3" footer="0.3"/>
  <pageSetup paperSize="9" orientation="portrait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15BEC-C7E9-47C9-B111-0FAF193457D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195" t="s">
        <v>7</v>
      </c>
      <c r="B1" s="195"/>
      <c r="C1" s="195"/>
      <c r="D1" s="195"/>
      <c r="E1" s="195"/>
      <c r="F1" s="195"/>
      <c r="G1" s="195"/>
      <c r="AG1" t="s">
        <v>110</v>
      </c>
    </row>
    <row r="2" spans="1:60" ht="25.05" customHeight="1" x14ac:dyDescent="0.25">
      <c r="A2" s="196" t="s">
        <v>8</v>
      </c>
      <c r="B2" s="48" t="s">
        <v>43</v>
      </c>
      <c r="C2" s="199" t="s">
        <v>44</v>
      </c>
      <c r="D2" s="197"/>
      <c r="E2" s="197"/>
      <c r="F2" s="197"/>
      <c r="G2" s="198"/>
      <c r="AG2" t="s">
        <v>111</v>
      </c>
    </row>
    <row r="3" spans="1:60" ht="25.05" customHeight="1" x14ac:dyDescent="0.25">
      <c r="A3" s="196" t="s">
        <v>9</v>
      </c>
      <c r="B3" s="48" t="s">
        <v>66</v>
      </c>
      <c r="C3" s="199" t="s">
        <v>67</v>
      </c>
      <c r="D3" s="197"/>
      <c r="E3" s="197"/>
      <c r="F3" s="197"/>
      <c r="G3" s="198"/>
      <c r="AC3" s="174" t="s">
        <v>111</v>
      </c>
      <c r="AG3" t="s">
        <v>112</v>
      </c>
    </row>
    <row r="4" spans="1:60" ht="25.05" customHeight="1" x14ac:dyDescent="0.25">
      <c r="A4" s="200" t="s">
        <v>10</v>
      </c>
      <c r="B4" s="201" t="s">
        <v>64</v>
      </c>
      <c r="C4" s="202" t="s">
        <v>70</v>
      </c>
      <c r="D4" s="203"/>
      <c r="E4" s="203"/>
      <c r="F4" s="203"/>
      <c r="G4" s="204"/>
      <c r="AG4" t="s">
        <v>113</v>
      </c>
    </row>
    <row r="5" spans="1:60" x14ac:dyDescent="0.25">
      <c r="D5" s="10"/>
    </row>
    <row r="6" spans="1:60" ht="39.6" x14ac:dyDescent="0.25">
      <c r="A6" s="206" t="s">
        <v>114</v>
      </c>
      <c r="B6" s="208" t="s">
        <v>115</v>
      </c>
      <c r="C6" s="208" t="s">
        <v>116</v>
      </c>
      <c r="D6" s="207" t="s">
        <v>117</v>
      </c>
      <c r="E6" s="206" t="s">
        <v>118</v>
      </c>
      <c r="F6" s="205" t="s">
        <v>119</v>
      </c>
      <c r="G6" s="206" t="s">
        <v>31</v>
      </c>
      <c r="H6" s="209" t="s">
        <v>32</v>
      </c>
      <c r="I6" s="209" t="s">
        <v>120</v>
      </c>
      <c r="J6" s="209" t="s">
        <v>33</v>
      </c>
      <c r="K6" s="209" t="s">
        <v>121</v>
      </c>
      <c r="L6" s="209" t="s">
        <v>122</v>
      </c>
      <c r="M6" s="209" t="s">
        <v>123</v>
      </c>
      <c r="N6" s="209" t="s">
        <v>124</v>
      </c>
      <c r="O6" s="209" t="s">
        <v>125</v>
      </c>
      <c r="P6" s="209" t="s">
        <v>126</v>
      </c>
      <c r="Q6" s="209" t="s">
        <v>127</v>
      </c>
      <c r="R6" s="209" t="s">
        <v>128</v>
      </c>
      <c r="S6" s="209" t="s">
        <v>129</v>
      </c>
      <c r="T6" s="209" t="s">
        <v>130</v>
      </c>
      <c r="U6" s="209" t="s">
        <v>131</v>
      </c>
      <c r="V6" s="209" t="s">
        <v>132</v>
      </c>
      <c r="W6" s="209" t="s">
        <v>133</v>
      </c>
      <c r="X6" s="209" t="s">
        <v>134</v>
      </c>
      <c r="Y6" s="209" t="s">
        <v>135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40" t="s">
        <v>136</v>
      </c>
      <c r="B8" s="241" t="s">
        <v>60</v>
      </c>
      <c r="C8" s="262" t="s">
        <v>78</v>
      </c>
      <c r="D8" s="242"/>
      <c r="E8" s="243"/>
      <c r="F8" s="244"/>
      <c r="G8" s="245">
        <f>SUMIF(AG9:AG64,"&lt;&gt;NOR",G9:G64)</f>
        <v>0</v>
      </c>
      <c r="H8" s="239"/>
      <c r="I8" s="239">
        <f>SUM(I9:I64)</f>
        <v>0</v>
      </c>
      <c r="J8" s="239"/>
      <c r="K8" s="239">
        <f>SUM(K9:K64)</f>
        <v>0</v>
      </c>
      <c r="L8" s="239"/>
      <c r="M8" s="239">
        <f>SUM(M9:M64)</f>
        <v>0</v>
      </c>
      <c r="N8" s="238"/>
      <c r="O8" s="238">
        <f>SUM(O9:O64)</f>
        <v>22.19</v>
      </c>
      <c r="P8" s="238"/>
      <c r="Q8" s="238">
        <f>SUM(Q9:Q64)</f>
        <v>0</v>
      </c>
      <c r="R8" s="239"/>
      <c r="S8" s="239"/>
      <c r="T8" s="239"/>
      <c r="U8" s="239"/>
      <c r="V8" s="239">
        <f>SUM(V9:V64)</f>
        <v>115.38000000000002</v>
      </c>
      <c r="W8" s="239"/>
      <c r="X8" s="239"/>
      <c r="Y8" s="239"/>
      <c r="AG8" t="s">
        <v>137</v>
      </c>
    </row>
    <row r="9" spans="1:60" outlineLevel="1" x14ac:dyDescent="0.25">
      <c r="A9" s="247">
        <v>1</v>
      </c>
      <c r="B9" s="248" t="s">
        <v>219</v>
      </c>
      <c r="C9" s="263" t="s">
        <v>220</v>
      </c>
      <c r="D9" s="249" t="s">
        <v>221</v>
      </c>
      <c r="E9" s="250">
        <v>2.88</v>
      </c>
      <c r="F9" s="251"/>
      <c r="G9" s="252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141</v>
      </c>
      <c r="T9" s="230" t="s">
        <v>142</v>
      </c>
      <c r="U9" s="230">
        <v>1.548</v>
      </c>
      <c r="V9" s="230">
        <f>ROUND(E9*U9,2)</f>
        <v>4.46</v>
      </c>
      <c r="W9" s="230"/>
      <c r="X9" s="230" t="s">
        <v>143</v>
      </c>
      <c r="Y9" s="230" t="s">
        <v>144</v>
      </c>
      <c r="Z9" s="210"/>
      <c r="AA9" s="210"/>
      <c r="AB9" s="210"/>
      <c r="AC9" s="210"/>
      <c r="AD9" s="210"/>
      <c r="AE9" s="210"/>
      <c r="AF9" s="210"/>
      <c r="AG9" s="210" t="s">
        <v>145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25">
      <c r="A10" s="227"/>
      <c r="B10" s="228"/>
      <c r="C10" s="264" t="s">
        <v>222</v>
      </c>
      <c r="D10" s="253"/>
      <c r="E10" s="253"/>
      <c r="F10" s="253"/>
      <c r="G10" s="253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147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4" t="str">
        <f>C10</f>
        <v>příplatek k cenám vykopávek za ztížení vykopávky v blízkosti podzemního vedení nebo výbušnin v horninách jakékoliv třídy,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27"/>
      <c r="B11" s="228"/>
      <c r="C11" s="265" t="s">
        <v>213</v>
      </c>
      <c r="D11" s="232"/>
      <c r="E11" s="233"/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149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5">
      <c r="A12" s="227"/>
      <c r="B12" s="228"/>
      <c r="C12" s="265" t="s">
        <v>1065</v>
      </c>
      <c r="D12" s="232"/>
      <c r="E12" s="233">
        <v>2.88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149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5">
      <c r="A13" s="247">
        <v>2</v>
      </c>
      <c r="B13" s="248" t="s">
        <v>736</v>
      </c>
      <c r="C13" s="263" t="s">
        <v>737</v>
      </c>
      <c r="D13" s="249" t="s">
        <v>221</v>
      </c>
      <c r="E13" s="250">
        <v>4.8600000000000003</v>
      </c>
      <c r="F13" s="251"/>
      <c r="G13" s="252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141</v>
      </c>
      <c r="T13" s="230" t="s">
        <v>142</v>
      </c>
      <c r="U13" s="230">
        <v>9.5200000000000007E-2</v>
      </c>
      <c r="V13" s="230">
        <f>ROUND(E13*U13,2)</f>
        <v>0.46</v>
      </c>
      <c r="W13" s="230"/>
      <c r="X13" s="230" t="s">
        <v>143</v>
      </c>
      <c r="Y13" s="230" t="s">
        <v>144</v>
      </c>
      <c r="Z13" s="210"/>
      <c r="AA13" s="210"/>
      <c r="AB13" s="210"/>
      <c r="AC13" s="210"/>
      <c r="AD13" s="210"/>
      <c r="AE13" s="210"/>
      <c r="AF13" s="210"/>
      <c r="AG13" s="210" t="s">
        <v>145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1" outlineLevel="2" x14ac:dyDescent="0.25">
      <c r="A14" s="227"/>
      <c r="B14" s="228"/>
      <c r="C14" s="264" t="s">
        <v>738</v>
      </c>
      <c r="D14" s="253"/>
      <c r="E14" s="253"/>
      <c r="F14" s="253"/>
      <c r="G14" s="253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147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54" t="str">
        <f>C14</f>
        <v>nebo lesní půdy, s vodorovným přemístěním na hromady v místě upotřebení nebo na dočasné či trvalé skládky se složením</v>
      </c>
      <c r="BB14" s="210"/>
      <c r="BC14" s="210"/>
      <c r="BD14" s="210"/>
      <c r="BE14" s="210"/>
      <c r="BF14" s="210"/>
      <c r="BG14" s="210"/>
      <c r="BH14" s="210"/>
    </row>
    <row r="15" spans="1:60" outlineLevel="2" x14ac:dyDescent="0.25">
      <c r="A15" s="227"/>
      <c r="B15" s="228"/>
      <c r="C15" s="265" t="s">
        <v>1066</v>
      </c>
      <c r="D15" s="232"/>
      <c r="E15" s="233">
        <v>4.8600000000000003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149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0.399999999999999" outlineLevel="1" x14ac:dyDescent="0.25">
      <c r="A16" s="247">
        <v>3</v>
      </c>
      <c r="B16" s="248" t="s">
        <v>910</v>
      </c>
      <c r="C16" s="263" t="s">
        <v>911</v>
      </c>
      <c r="D16" s="249" t="s">
        <v>221</v>
      </c>
      <c r="E16" s="250">
        <v>10.368</v>
      </c>
      <c r="F16" s="251"/>
      <c r="G16" s="252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141</v>
      </c>
      <c r="T16" s="230" t="s">
        <v>142</v>
      </c>
      <c r="U16" s="230">
        <v>0.33</v>
      </c>
      <c r="V16" s="230">
        <f>ROUND(E16*U16,2)</f>
        <v>3.42</v>
      </c>
      <c r="W16" s="230"/>
      <c r="X16" s="230" t="s">
        <v>143</v>
      </c>
      <c r="Y16" s="230" t="s">
        <v>144</v>
      </c>
      <c r="Z16" s="210"/>
      <c r="AA16" s="210"/>
      <c r="AB16" s="210"/>
      <c r="AC16" s="210"/>
      <c r="AD16" s="210"/>
      <c r="AE16" s="210"/>
      <c r="AF16" s="210"/>
      <c r="AG16" s="210" t="s">
        <v>145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31.2" outlineLevel="2" x14ac:dyDescent="0.25">
      <c r="A17" s="227"/>
      <c r="B17" s="228"/>
      <c r="C17" s="264" t="s">
        <v>231</v>
      </c>
      <c r="D17" s="253"/>
      <c r="E17" s="253"/>
      <c r="F17" s="253"/>
      <c r="G17" s="253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147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54" t="str">
        <f>C17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7" s="210"/>
      <c r="BC17" s="210"/>
      <c r="BD17" s="210"/>
      <c r="BE17" s="210"/>
      <c r="BF17" s="210"/>
      <c r="BG17" s="210"/>
      <c r="BH17" s="210"/>
    </row>
    <row r="18" spans="1:60" outlineLevel="2" x14ac:dyDescent="0.25">
      <c r="A18" s="227"/>
      <c r="B18" s="228"/>
      <c r="C18" s="266" t="s">
        <v>232</v>
      </c>
      <c r="D18" s="234"/>
      <c r="E18" s="235"/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149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5">
      <c r="A19" s="227"/>
      <c r="B19" s="228"/>
      <c r="C19" s="267" t="s">
        <v>1067</v>
      </c>
      <c r="D19" s="234"/>
      <c r="E19" s="235">
        <v>51.84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149</v>
      </c>
      <c r="AH19" s="210">
        <v>2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5">
      <c r="A20" s="227"/>
      <c r="B20" s="228"/>
      <c r="C20" s="266" t="s">
        <v>263</v>
      </c>
      <c r="D20" s="234"/>
      <c r="E20" s="235"/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149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5">
      <c r="A21" s="227"/>
      <c r="B21" s="228"/>
      <c r="C21" s="265" t="s">
        <v>1068</v>
      </c>
      <c r="D21" s="232"/>
      <c r="E21" s="233">
        <v>10.37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149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0.399999999999999" outlineLevel="1" x14ac:dyDescent="0.25">
      <c r="A22" s="247">
        <v>4</v>
      </c>
      <c r="B22" s="248" t="s">
        <v>916</v>
      </c>
      <c r="C22" s="263" t="s">
        <v>917</v>
      </c>
      <c r="D22" s="249" t="s">
        <v>221</v>
      </c>
      <c r="E22" s="250">
        <v>31.103999999999999</v>
      </c>
      <c r="F22" s="251"/>
      <c r="G22" s="252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141</v>
      </c>
      <c r="T22" s="230" t="s">
        <v>142</v>
      </c>
      <c r="U22" s="230">
        <v>0.36499999999999999</v>
      </c>
      <c r="V22" s="230">
        <f>ROUND(E22*U22,2)</f>
        <v>11.35</v>
      </c>
      <c r="W22" s="230"/>
      <c r="X22" s="230" t="s">
        <v>143</v>
      </c>
      <c r="Y22" s="230" t="s">
        <v>144</v>
      </c>
      <c r="Z22" s="210"/>
      <c r="AA22" s="210"/>
      <c r="AB22" s="210"/>
      <c r="AC22" s="210"/>
      <c r="AD22" s="210"/>
      <c r="AE22" s="210"/>
      <c r="AF22" s="210"/>
      <c r="AG22" s="210" t="s">
        <v>145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31.2" outlineLevel="2" x14ac:dyDescent="0.25">
      <c r="A23" s="227"/>
      <c r="B23" s="228"/>
      <c r="C23" s="264" t="s">
        <v>231</v>
      </c>
      <c r="D23" s="253"/>
      <c r="E23" s="253"/>
      <c r="F23" s="253"/>
      <c r="G23" s="253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147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54" t="str">
        <f>C23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27"/>
      <c r="B24" s="228"/>
      <c r="C24" s="266" t="s">
        <v>232</v>
      </c>
      <c r="D24" s="234"/>
      <c r="E24" s="235"/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149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5">
      <c r="A25" s="227"/>
      <c r="B25" s="228"/>
      <c r="C25" s="267" t="s">
        <v>1067</v>
      </c>
      <c r="D25" s="234"/>
      <c r="E25" s="235">
        <v>51.84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149</v>
      </c>
      <c r="AH25" s="210">
        <v>2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5">
      <c r="A26" s="227"/>
      <c r="B26" s="228"/>
      <c r="C26" s="266" t="s">
        <v>263</v>
      </c>
      <c r="D26" s="234"/>
      <c r="E26" s="235"/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149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5">
      <c r="A27" s="227"/>
      <c r="B27" s="228"/>
      <c r="C27" s="265" t="s">
        <v>1069</v>
      </c>
      <c r="D27" s="232"/>
      <c r="E27" s="233">
        <v>31.1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149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0.399999999999999" outlineLevel="1" x14ac:dyDescent="0.25">
      <c r="A28" s="247">
        <v>5</v>
      </c>
      <c r="B28" s="248" t="s">
        <v>919</v>
      </c>
      <c r="C28" s="263" t="s">
        <v>920</v>
      </c>
      <c r="D28" s="249" t="s">
        <v>221</v>
      </c>
      <c r="E28" s="250">
        <v>10.368</v>
      </c>
      <c r="F28" s="251"/>
      <c r="G28" s="252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141</v>
      </c>
      <c r="T28" s="230" t="s">
        <v>142</v>
      </c>
      <c r="U28" s="230">
        <v>0.48499999999999999</v>
      </c>
      <c r="V28" s="230">
        <f>ROUND(E28*U28,2)</f>
        <v>5.03</v>
      </c>
      <c r="W28" s="230"/>
      <c r="X28" s="230" t="s">
        <v>143</v>
      </c>
      <c r="Y28" s="230" t="s">
        <v>144</v>
      </c>
      <c r="Z28" s="210"/>
      <c r="AA28" s="210"/>
      <c r="AB28" s="210"/>
      <c r="AC28" s="210"/>
      <c r="AD28" s="210"/>
      <c r="AE28" s="210"/>
      <c r="AF28" s="210"/>
      <c r="AG28" s="210" t="s">
        <v>145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31.2" outlineLevel="2" x14ac:dyDescent="0.25">
      <c r="A29" s="227"/>
      <c r="B29" s="228"/>
      <c r="C29" s="264" t="s">
        <v>231</v>
      </c>
      <c r="D29" s="253"/>
      <c r="E29" s="253"/>
      <c r="F29" s="253"/>
      <c r="G29" s="253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147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54" t="str">
        <f>C29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9" s="210"/>
      <c r="BC29" s="210"/>
      <c r="BD29" s="210"/>
      <c r="BE29" s="210"/>
      <c r="BF29" s="210"/>
      <c r="BG29" s="210"/>
      <c r="BH29" s="210"/>
    </row>
    <row r="30" spans="1:60" outlineLevel="2" x14ac:dyDescent="0.25">
      <c r="A30" s="227"/>
      <c r="B30" s="228"/>
      <c r="C30" s="266" t="s">
        <v>232</v>
      </c>
      <c r="D30" s="234"/>
      <c r="E30" s="235"/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149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5">
      <c r="A31" s="227"/>
      <c r="B31" s="228"/>
      <c r="C31" s="267" t="s">
        <v>1067</v>
      </c>
      <c r="D31" s="234"/>
      <c r="E31" s="235">
        <v>51.84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149</v>
      </c>
      <c r="AH31" s="210">
        <v>2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5">
      <c r="A32" s="227"/>
      <c r="B32" s="228"/>
      <c r="C32" s="266" t="s">
        <v>263</v>
      </c>
      <c r="D32" s="234"/>
      <c r="E32" s="235"/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149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5">
      <c r="A33" s="227"/>
      <c r="B33" s="228"/>
      <c r="C33" s="265" t="s">
        <v>1068</v>
      </c>
      <c r="D33" s="232"/>
      <c r="E33" s="233">
        <v>10.37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149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0.399999999999999" outlineLevel="1" x14ac:dyDescent="0.25">
      <c r="A34" s="247">
        <v>6</v>
      </c>
      <c r="B34" s="248" t="s">
        <v>746</v>
      </c>
      <c r="C34" s="263" t="s">
        <v>747</v>
      </c>
      <c r="D34" s="249" t="s">
        <v>140</v>
      </c>
      <c r="E34" s="250">
        <v>115.2</v>
      </c>
      <c r="F34" s="251"/>
      <c r="G34" s="252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9.7999999999999997E-4</v>
      </c>
      <c r="O34" s="229">
        <f>ROUND(E34*N34,2)</f>
        <v>0.11</v>
      </c>
      <c r="P34" s="229">
        <v>0</v>
      </c>
      <c r="Q34" s="229">
        <f>ROUND(E34*P34,2)</f>
        <v>0</v>
      </c>
      <c r="R34" s="230"/>
      <c r="S34" s="230" t="s">
        <v>141</v>
      </c>
      <c r="T34" s="230" t="s">
        <v>142</v>
      </c>
      <c r="U34" s="230">
        <v>0.23599999999999999</v>
      </c>
      <c r="V34" s="230">
        <f>ROUND(E34*U34,2)</f>
        <v>27.19</v>
      </c>
      <c r="W34" s="230"/>
      <c r="X34" s="230" t="s">
        <v>143</v>
      </c>
      <c r="Y34" s="230" t="s">
        <v>144</v>
      </c>
      <c r="Z34" s="210"/>
      <c r="AA34" s="210"/>
      <c r="AB34" s="210"/>
      <c r="AC34" s="210"/>
      <c r="AD34" s="210"/>
      <c r="AE34" s="210"/>
      <c r="AF34" s="210"/>
      <c r="AG34" s="210" t="s">
        <v>145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5">
      <c r="A35" s="227"/>
      <c r="B35" s="228"/>
      <c r="C35" s="264" t="s">
        <v>272</v>
      </c>
      <c r="D35" s="253"/>
      <c r="E35" s="253"/>
      <c r="F35" s="253"/>
      <c r="G35" s="253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147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5">
      <c r="A36" s="227"/>
      <c r="B36" s="228"/>
      <c r="C36" s="265" t="s">
        <v>1070</v>
      </c>
      <c r="D36" s="232"/>
      <c r="E36" s="233">
        <v>115.2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149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0.399999999999999" outlineLevel="1" x14ac:dyDescent="0.25">
      <c r="A37" s="247">
        <v>7</v>
      </c>
      <c r="B37" s="248" t="s">
        <v>749</v>
      </c>
      <c r="C37" s="263" t="s">
        <v>750</v>
      </c>
      <c r="D37" s="249" t="s">
        <v>140</v>
      </c>
      <c r="E37" s="250">
        <v>115.2</v>
      </c>
      <c r="F37" s="251"/>
      <c r="G37" s="252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141</v>
      </c>
      <c r="T37" s="230" t="s">
        <v>142</v>
      </c>
      <c r="U37" s="230">
        <v>7.0000000000000007E-2</v>
      </c>
      <c r="V37" s="230">
        <f>ROUND(E37*U37,2)</f>
        <v>8.06</v>
      </c>
      <c r="W37" s="230"/>
      <c r="X37" s="230" t="s">
        <v>143</v>
      </c>
      <c r="Y37" s="230" t="s">
        <v>144</v>
      </c>
      <c r="Z37" s="210"/>
      <c r="AA37" s="210"/>
      <c r="AB37" s="210"/>
      <c r="AC37" s="210"/>
      <c r="AD37" s="210"/>
      <c r="AE37" s="210"/>
      <c r="AF37" s="210"/>
      <c r="AG37" s="210" t="s">
        <v>145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5">
      <c r="A38" s="227"/>
      <c r="B38" s="228"/>
      <c r="C38" s="264" t="s">
        <v>305</v>
      </c>
      <c r="D38" s="253"/>
      <c r="E38" s="253"/>
      <c r="F38" s="253"/>
      <c r="G38" s="253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147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0.399999999999999" outlineLevel="1" x14ac:dyDescent="0.25">
      <c r="A39" s="247">
        <v>8</v>
      </c>
      <c r="B39" s="248" t="s">
        <v>751</v>
      </c>
      <c r="C39" s="263" t="s">
        <v>752</v>
      </c>
      <c r="D39" s="249" t="s">
        <v>221</v>
      </c>
      <c r="E39" s="250">
        <v>51.84</v>
      </c>
      <c r="F39" s="251"/>
      <c r="G39" s="252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141</v>
      </c>
      <c r="T39" s="230" t="s">
        <v>142</v>
      </c>
      <c r="U39" s="230">
        <v>0.34499999999999997</v>
      </c>
      <c r="V39" s="230">
        <f>ROUND(E39*U39,2)</f>
        <v>17.88</v>
      </c>
      <c r="W39" s="230"/>
      <c r="X39" s="230" t="s">
        <v>143</v>
      </c>
      <c r="Y39" s="230" t="s">
        <v>144</v>
      </c>
      <c r="Z39" s="210"/>
      <c r="AA39" s="210"/>
      <c r="AB39" s="210"/>
      <c r="AC39" s="210"/>
      <c r="AD39" s="210"/>
      <c r="AE39" s="210"/>
      <c r="AF39" s="210"/>
      <c r="AG39" s="210" t="s">
        <v>145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1" outlineLevel="2" x14ac:dyDescent="0.25">
      <c r="A40" s="227"/>
      <c r="B40" s="228"/>
      <c r="C40" s="264" t="s">
        <v>308</v>
      </c>
      <c r="D40" s="253"/>
      <c r="E40" s="253"/>
      <c r="F40" s="253"/>
      <c r="G40" s="253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147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54" t="str">
        <f>C40</f>
        <v>bez naložení do dopravní nádoby, ale s vyprázdněním dopravní nádoby na hromadu nebo na dopravní prostředek,</v>
      </c>
      <c r="BB40" s="210"/>
      <c r="BC40" s="210"/>
      <c r="BD40" s="210"/>
      <c r="BE40" s="210"/>
      <c r="BF40" s="210"/>
      <c r="BG40" s="210"/>
      <c r="BH40" s="210"/>
    </row>
    <row r="41" spans="1:60" ht="20.399999999999999" outlineLevel="1" x14ac:dyDescent="0.25">
      <c r="A41" s="247">
        <v>9</v>
      </c>
      <c r="B41" s="248" t="s">
        <v>310</v>
      </c>
      <c r="C41" s="263" t="s">
        <v>311</v>
      </c>
      <c r="D41" s="249" t="s">
        <v>221</v>
      </c>
      <c r="E41" s="250">
        <v>16.2</v>
      </c>
      <c r="F41" s="251"/>
      <c r="G41" s="252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141</v>
      </c>
      <c r="T41" s="230" t="s">
        <v>142</v>
      </c>
      <c r="U41" s="230">
        <v>1.0999999999999999E-2</v>
      </c>
      <c r="V41" s="230">
        <f>ROUND(E41*U41,2)</f>
        <v>0.18</v>
      </c>
      <c r="W41" s="230"/>
      <c r="X41" s="230" t="s">
        <v>143</v>
      </c>
      <c r="Y41" s="230" t="s">
        <v>144</v>
      </c>
      <c r="Z41" s="210"/>
      <c r="AA41" s="210"/>
      <c r="AB41" s="210"/>
      <c r="AC41" s="210"/>
      <c r="AD41" s="210"/>
      <c r="AE41" s="210"/>
      <c r="AF41" s="210"/>
      <c r="AG41" s="210" t="s">
        <v>145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5">
      <c r="A42" s="227"/>
      <c r="B42" s="228"/>
      <c r="C42" s="264" t="s">
        <v>312</v>
      </c>
      <c r="D42" s="253"/>
      <c r="E42" s="253"/>
      <c r="F42" s="253"/>
      <c r="G42" s="253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147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5">
      <c r="A43" s="227"/>
      <c r="B43" s="228"/>
      <c r="C43" s="265" t="s">
        <v>1071</v>
      </c>
      <c r="D43" s="232"/>
      <c r="E43" s="233"/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149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5">
      <c r="A44" s="227"/>
      <c r="B44" s="228"/>
      <c r="C44" s="265" t="s">
        <v>1072</v>
      </c>
      <c r="D44" s="232"/>
      <c r="E44" s="233">
        <v>16.2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149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30.6" outlineLevel="1" x14ac:dyDescent="0.25">
      <c r="A45" s="247">
        <v>10</v>
      </c>
      <c r="B45" s="248" t="s">
        <v>314</v>
      </c>
      <c r="C45" s="263" t="s">
        <v>315</v>
      </c>
      <c r="D45" s="249" t="s">
        <v>221</v>
      </c>
      <c r="E45" s="250">
        <v>324</v>
      </c>
      <c r="F45" s="251"/>
      <c r="G45" s="252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141</v>
      </c>
      <c r="T45" s="230" t="s">
        <v>142</v>
      </c>
      <c r="U45" s="230">
        <v>0</v>
      </c>
      <c r="V45" s="230">
        <f>ROUND(E45*U45,2)</f>
        <v>0</v>
      </c>
      <c r="W45" s="230"/>
      <c r="X45" s="230" t="s">
        <v>143</v>
      </c>
      <c r="Y45" s="230" t="s">
        <v>144</v>
      </c>
      <c r="Z45" s="210"/>
      <c r="AA45" s="210"/>
      <c r="AB45" s="210"/>
      <c r="AC45" s="210"/>
      <c r="AD45" s="210"/>
      <c r="AE45" s="210"/>
      <c r="AF45" s="210"/>
      <c r="AG45" s="210" t="s">
        <v>145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5">
      <c r="A46" s="227"/>
      <c r="B46" s="228"/>
      <c r="C46" s="264" t="s">
        <v>312</v>
      </c>
      <c r="D46" s="253"/>
      <c r="E46" s="253"/>
      <c r="F46" s="253"/>
      <c r="G46" s="253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147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5">
      <c r="A47" s="227"/>
      <c r="B47" s="228"/>
      <c r="C47" s="265" t="s">
        <v>1073</v>
      </c>
      <c r="D47" s="232"/>
      <c r="E47" s="233">
        <v>324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149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0.399999999999999" outlineLevel="1" x14ac:dyDescent="0.25">
      <c r="A48" s="255">
        <v>11</v>
      </c>
      <c r="B48" s="256" t="s">
        <v>317</v>
      </c>
      <c r="C48" s="268" t="s">
        <v>318</v>
      </c>
      <c r="D48" s="257" t="s">
        <v>221</v>
      </c>
      <c r="E48" s="258">
        <v>16.2</v>
      </c>
      <c r="F48" s="259"/>
      <c r="G48" s="260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141</v>
      </c>
      <c r="T48" s="230" t="s">
        <v>142</v>
      </c>
      <c r="U48" s="230">
        <v>8.9999999999999993E-3</v>
      </c>
      <c r="V48" s="230">
        <f>ROUND(E48*U48,2)</f>
        <v>0.15</v>
      </c>
      <c r="W48" s="230"/>
      <c r="X48" s="230" t="s">
        <v>143</v>
      </c>
      <c r="Y48" s="230" t="s">
        <v>144</v>
      </c>
      <c r="Z48" s="210"/>
      <c r="AA48" s="210"/>
      <c r="AB48" s="210"/>
      <c r="AC48" s="210"/>
      <c r="AD48" s="210"/>
      <c r="AE48" s="210"/>
      <c r="AF48" s="210"/>
      <c r="AG48" s="210" t="s">
        <v>145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0.399999999999999" outlineLevel="1" x14ac:dyDescent="0.25">
      <c r="A49" s="247">
        <v>12</v>
      </c>
      <c r="B49" s="248" t="s">
        <v>319</v>
      </c>
      <c r="C49" s="263" t="s">
        <v>320</v>
      </c>
      <c r="D49" s="249" t="s">
        <v>221</v>
      </c>
      <c r="E49" s="250">
        <v>35.64</v>
      </c>
      <c r="F49" s="251"/>
      <c r="G49" s="252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141</v>
      </c>
      <c r="T49" s="230" t="s">
        <v>142</v>
      </c>
      <c r="U49" s="230">
        <v>0.20200000000000001</v>
      </c>
      <c r="V49" s="230">
        <f>ROUND(E49*U49,2)</f>
        <v>7.2</v>
      </c>
      <c r="W49" s="230"/>
      <c r="X49" s="230" t="s">
        <v>143</v>
      </c>
      <c r="Y49" s="230" t="s">
        <v>144</v>
      </c>
      <c r="Z49" s="210"/>
      <c r="AA49" s="210"/>
      <c r="AB49" s="210"/>
      <c r="AC49" s="210"/>
      <c r="AD49" s="210"/>
      <c r="AE49" s="210"/>
      <c r="AF49" s="210"/>
      <c r="AG49" s="210" t="s">
        <v>145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5">
      <c r="A50" s="227"/>
      <c r="B50" s="228"/>
      <c r="C50" s="264" t="s">
        <v>321</v>
      </c>
      <c r="D50" s="253"/>
      <c r="E50" s="253"/>
      <c r="F50" s="253"/>
      <c r="G50" s="253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147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5">
      <c r="A51" s="227"/>
      <c r="B51" s="228"/>
      <c r="C51" s="265" t="s">
        <v>1074</v>
      </c>
      <c r="D51" s="232"/>
      <c r="E51" s="233"/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149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5">
      <c r="A52" s="227"/>
      <c r="B52" s="228"/>
      <c r="C52" s="265" t="s">
        <v>1075</v>
      </c>
      <c r="D52" s="232"/>
      <c r="E52" s="233">
        <v>51.84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149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5">
      <c r="A53" s="227"/>
      <c r="B53" s="228"/>
      <c r="C53" s="265" t="s">
        <v>1076</v>
      </c>
      <c r="D53" s="232"/>
      <c r="E53" s="233">
        <v>-16.2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149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0.399999999999999" outlineLevel="1" x14ac:dyDescent="0.25">
      <c r="A54" s="247">
        <v>13</v>
      </c>
      <c r="B54" s="248" t="s">
        <v>341</v>
      </c>
      <c r="C54" s="263" t="s">
        <v>342</v>
      </c>
      <c r="D54" s="249" t="s">
        <v>221</v>
      </c>
      <c r="E54" s="250">
        <v>12.96</v>
      </c>
      <c r="F54" s="251"/>
      <c r="G54" s="252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1.7</v>
      </c>
      <c r="O54" s="229">
        <f>ROUND(E54*N54,2)</f>
        <v>22.03</v>
      </c>
      <c r="P54" s="229">
        <v>0</v>
      </c>
      <c r="Q54" s="229">
        <f>ROUND(E54*P54,2)</f>
        <v>0</v>
      </c>
      <c r="R54" s="230"/>
      <c r="S54" s="230" t="s">
        <v>141</v>
      </c>
      <c r="T54" s="230" t="s">
        <v>142</v>
      </c>
      <c r="U54" s="230">
        <v>1.587</v>
      </c>
      <c r="V54" s="230">
        <f>ROUND(E54*U54,2)</f>
        <v>20.57</v>
      </c>
      <c r="W54" s="230"/>
      <c r="X54" s="230" t="s">
        <v>143</v>
      </c>
      <c r="Y54" s="230" t="s">
        <v>144</v>
      </c>
      <c r="Z54" s="210"/>
      <c r="AA54" s="210"/>
      <c r="AB54" s="210"/>
      <c r="AC54" s="210"/>
      <c r="AD54" s="210"/>
      <c r="AE54" s="210"/>
      <c r="AF54" s="210"/>
      <c r="AG54" s="210" t="s">
        <v>145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1" outlineLevel="2" x14ac:dyDescent="0.25">
      <c r="A55" s="227"/>
      <c r="B55" s="228"/>
      <c r="C55" s="264" t="s">
        <v>343</v>
      </c>
      <c r="D55" s="253"/>
      <c r="E55" s="253"/>
      <c r="F55" s="253"/>
      <c r="G55" s="253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147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54" t="str">
        <f>C55</f>
        <v>sypaninou z vhodných hornin tř. 1 - 4 nebo materiálem připraveným podél výkopu ve vzdálenosti do 3 m od jeho kraje, pro jakoukoliv hloubku výkopu a jakoukoliv míru zhutnění,</v>
      </c>
      <c r="BB55" s="210"/>
      <c r="BC55" s="210"/>
      <c r="BD55" s="210"/>
      <c r="BE55" s="210"/>
      <c r="BF55" s="210"/>
      <c r="BG55" s="210"/>
      <c r="BH55" s="210"/>
    </row>
    <row r="56" spans="1:60" outlineLevel="2" x14ac:dyDescent="0.25">
      <c r="A56" s="227"/>
      <c r="B56" s="228"/>
      <c r="C56" s="265" t="s">
        <v>1077</v>
      </c>
      <c r="D56" s="232"/>
      <c r="E56" s="233">
        <v>12.96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149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0.399999999999999" outlineLevel="1" x14ac:dyDescent="0.25">
      <c r="A57" s="247">
        <v>14</v>
      </c>
      <c r="B57" s="248" t="s">
        <v>347</v>
      </c>
      <c r="C57" s="263" t="s">
        <v>348</v>
      </c>
      <c r="D57" s="249" t="s">
        <v>221</v>
      </c>
      <c r="E57" s="250">
        <v>16.2</v>
      </c>
      <c r="F57" s="251"/>
      <c r="G57" s="252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141</v>
      </c>
      <c r="T57" s="230" t="s">
        <v>142</v>
      </c>
      <c r="U57" s="230">
        <v>0</v>
      </c>
      <c r="V57" s="230">
        <f>ROUND(E57*U57,2)</f>
        <v>0</v>
      </c>
      <c r="W57" s="230"/>
      <c r="X57" s="230" t="s">
        <v>143</v>
      </c>
      <c r="Y57" s="230" t="s">
        <v>144</v>
      </c>
      <c r="Z57" s="210"/>
      <c r="AA57" s="210"/>
      <c r="AB57" s="210"/>
      <c r="AC57" s="210"/>
      <c r="AD57" s="210"/>
      <c r="AE57" s="210"/>
      <c r="AF57" s="210"/>
      <c r="AG57" s="210" t="s">
        <v>145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5">
      <c r="A58" s="227"/>
      <c r="B58" s="228"/>
      <c r="C58" s="264" t="s">
        <v>349</v>
      </c>
      <c r="D58" s="253"/>
      <c r="E58" s="253"/>
      <c r="F58" s="253"/>
      <c r="G58" s="253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147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0.399999999999999" outlineLevel="1" x14ac:dyDescent="0.25">
      <c r="A59" s="247">
        <v>15</v>
      </c>
      <c r="B59" s="248" t="s">
        <v>216</v>
      </c>
      <c r="C59" s="263" t="s">
        <v>217</v>
      </c>
      <c r="D59" s="249" t="s">
        <v>191</v>
      </c>
      <c r="E59" s="250">
        <v>2</v>
      </c>
      <c r="F59" s="251"/>
      <c r="G59" s="252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2.478E-2</v>
      </c>
      <c r="O59" s="229">
        <f>ROUND(E59*N59,2)</f>
        <v>0.05</v>
      </c>
      <c r="P59" s="229">
        <v>0</v>
      </c>
      <c r="Q59" s="229">
        <f>ROUND(E59*P59,2)</f>
        <v>0</v>
      </c>
      <c r="R59" s="230"/>
      <c r="S59" s="230" t="s">
        <v>141</v>
      </c>
      <c r="T59" s="230" t="s">
        <v>142</v>
      </c>
      <c r="U59" s="230">
        <v>0.54700000000000004</v>
      </c>
      <c r="V59" s="230">
        <f>ROUND(E59*U59,2)</f>
        <v>1.0900000000000001</v>
      </c>
      <c r="W59" s="230"/>
      <c r="X59" s="230" t="s">
        <v>143</v>
      </c>
      <c r="Y59" s="230" t="s">
        <v>144</v>
      </c>
      <c r="Z59" s="210"/>
      <c r="AA59" s="210"/>
      <c r="AB59" s="210"/>
      <c r="AC59" s="210"/>
      <c r="AD59" s="210"/>
      <c r="AE59" s="210"/>
      <c r="AF59" s="210"/>
      <c r="AG59" s="210" t="s">
        <v>145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5">
      <c r="A60" s="227"/>
      <c r="B60" s="228"/>
      <c r="C60" s="265" t="s">
        <v>1078</v>
      </c>
      <c r="D60" s="232"/>
      <c r="E60" s="233">
        <v>2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149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30.6" outlineLevel="1" x14ac:dyDescent="0.25">
      <c r="A61" s="247">
        <v>16</v>
      </c>
      <c r="B61" s="248" t="s">
        <v>350</v>
      </c>
      <c r="C61" s="263" t="s">
        <v>351</v>
      </c>
      <c r="D61" s="249" t="s">
        <v>140</v>
      </c>
      <c r="E61" s="250">
        <v>32.4</v>
      </c>
      <c r="F61" s="251"/>
      <c r="G61" s="252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3.0000000000000001E-5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141</v>
      </c>
      <c r="T61" s="230" t="s">
        <v>142</v>
      </c>
      <c r="U61" s="230">
        <v>0.25752000000000003</v>
      </c>
      <c r="V61" s="230">
        <f>ROUND(E61*U61,2)</f>
        <v>8.34</v>
      </c>
      <c r="W61" s="230"/>
      <c r="X61" s="230" t="s">
        <v>352</v>
      </c>
      <c r="Y61" s="230" t="s">
        <v>144</v>
      </c>
      <c r="Z61" s="210"/>
      <c r="AA61" s="210"/>
      <c r="AB61" s="210"/>
      <c r="AC61" s="210"/>
      <c r="AD61" s="210"/>
      <c r="AE61" s="210"/>
      <c r="AF61" s="210"/>
      <c r="AG61" s="210" t="s">
        <v>353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1" outlineLevel="2" x14ac:dyDescent="0.25">
      <c r="A62" s="227"/>
      <c r="B62" s="228"/>
      <c r="C62" s="264" t="s">
        <v>354</v>
      </c>
      <c r="D62" s="253"/>
      <c r="E62" s="253"/>
      <c r="F62" s="253"/>
      <c r="G62" s="253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147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54" t="str">
        <f>C62</f>
        <v>vč. urovnání ornice, naložení na skládce, vodorovným přemístěním ornice na místo rozprostření, založení trávníku osetím a dodávky travního semene.</v>
      </c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27"/>
      <c r="B63" s="228"/>
      <c r="C63" s="270" t="s">
        <v>355</v>
      </c>
      <c r="D63" s="261"/>
      <c r="E63" s="261"/>
      <c r="F63" s="261"/>
      <c r="G63" s="261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147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5">
      <c r="A64" s="227"/>
      <c r="B64" s="228"/>
      <c r="C64" s="265" t="s">
        <v>1079</v>
      </c>
      <c r="D64" s="232"/>
      <c r="E64" s="233">
        <v>32.4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149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x14ac:dyDescent="0.25">
      <c r="A65" s="240" t="s">
        <v>136</v>
      </c>
      <c r="B65" s="241" t="s">
        <v>79</v>
      </c>
      <c r="C65" s="262" t="s">
        <v>80</v>
      </c>
      <c r="D65" s="242"/>
      <c r="E65" s="243"/>
      <c r="F65" s="244"/>
      <c r="G65" s="245">
        <f>SUMIF(AG66:AG68,"&lt;&gt;NOR",G66:G68)</f>
        <v>0</v>
      </c>
      <c r="H65" s="239"/>
      <c r="I65" s="239">
        <f>SUM(I66:I68)</f>
        <v>0</v>
      </c>
      <c r="J65" s="239"/>
      <c r="K65" s="239">
        <f>SUM(K66:K68)</f>
        <v>0</v>
      </c>
      <c r="L65" s="239"/>
      <c r="M65" s="239">
        <f>SUM(M66:M68)</f>
        <v>0</v>
      </c>
      <c r="N65" s="238"/>
      <c r="O65" s="238">
        <f>SUM(O66:O68)</f>
        <v>6.13</v>
      </c>
      <c r="P65" s="238"/>
      <c r="Q65" s="238">
        <f>SUM(Q66:Q68)</f>
        <v>0</v>
      </c>
      <c r="R65" s="239"/>
      <c r="S65" s="239"/>
      <c r="T65" s="239"/>
      <c r="U65" s="239"/>
      <c r="V65" s="239">
        <f>SUM(V66:V68)</f>
        <v>5.49</v>
      </c>
      <c r="W65" s="239"/>
      <c r="X65" s="239"/>
      <c r="Y65" s="239"/>
      <c r="AG65" t="s">
        <v>137</v>
      </c>
    </row>
    <row r="66" spans="1:60" ht="20.399999999999999" outlineLevel="1" x14ac:dyDescent="0.25">
      <c r="A66" s="247">
        <v>17</v>
      </c>
      <c r="B66" s="248" t="s">
        <v>366</v>
      </c>
      <c r="C66" s="263" t="s">
        <v>367</v>
      </c>
      <c r="D66" s="249" t="s">
        <v>221</v>
      </c>
      <c r="E66" s="250">
        <v>3.24</v>
      </c>
      <c r="F66" s="251"/>
      <c r="G66" s="252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1.8907700000000001</v>
      </c>
      <c r="O66" s="229">
        <f>ROUND(E66*N66,2)</f>
        <v>6.13</v>
      </c>
      <c r="P66" s="229">
        <v>0</v>
      </c>
      <c r="Q66" s="229">
        <f>ROUND(E66*P66,2)</f>
        <v>0</v>
      </c>
      <c r="R66" s="230"/>
      <c r="S66" s="230" t="s">
        <v>141</v>
      </c>
      <c r="T66" s="230" t="s">
        <v>142</v>
      </c>
      <c r="U66" s="230">
        <v>1.6950000000000001</v>
      </c>
      <c r="V66" s="230">
        <f>ROUND(E66*U66,2)</f>
        <v>5.49</v>
      </c>
      <c r="W66" s="230"/>
      <c r="X66" s="230" t="s">
        <v>143</v>
      </c>
      <c r="Y66" s="230" t="s">
        <v>144</v>
      </c>
      <c r="Z66" s="210"/>
      <c r="AA66" s="210"/>
      <c r="AB66" s="210"/>
      <c r="AC66" s="210"/>
      <c r="AD66" s="210"/>
      <c r="AE66" s="210"/>
      <c r="AF66" s="210"/>
      <c r="AG66" s="210" t="s">
        <v>145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5">
      <c r="A67" s="227"/>
      <c r="B67" s="228"/>
      <c r="C67" s="264" t="s">
        <v>368</v>
      </c>
      <c r="D67" s="253"/>
      <c r="E67" s="253"/>
      <c r="F67" s="253"/>
      <c r="G67" s="253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147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5">
      <c r="A68" s="227"/>
      <c r="B68" s="228"/>
      <c r="C68" s="265" t="s">
        <v>1080</v>
      </c>
      <c r="D68" s="232"/>
      <c r="E68" s="233">
        <v>3.24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149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5">
      <c r="A69" s="240" t="s">
        <v>136</v>
      </c>
      <c r="B69" s="241" t="s">
        <v>85</v>
      </c>
      <c r="C69" s="262" t="s">
        <v>86</v>
      </c>
      <c r="D69" s="242"/>
      <c r="E69" s="243"/>
      <c r="F69" s="244"/>
      <c r="G69" s="245">
        <f>SUMIF(AG70:AG87,"&lt;&gt;NOR",G70:G87)</f>
        <v>0</v>
      </c>
      <c r="H69" s="239"/>
      <c r="I69" s="239">
        <f>SUM(I70:I87)</f>
        <v>0</v>
      </c>
      <c r="J69" s="239"/>
      <c r="K69" s="239">
        <f>SUM(K70:K87)</f>
        <v>0</v>
      </c>
      <c r="L69" s="239"/>
      <c r="M69" s="239">
        <f>SUM(M70:M87)</f>
        <v>0</v>
      </c>
      <c r="N69" s="238"/>
      <c r="O69" s="238">
        <f>SUM(O70:O87)</f>
        <v>0.08</v>
      </c>
      <c r="P69" s="238"/>
      <c r="Q69" s="238">
        <f>SUM(Q70:Q87)</f>
        <v>0</v>
      </c>
      <c r="R69" s="239"/>
      <c r="S69" s="239"/>
      <c r="T69" s="239"/>
      <c r="U69" s="239"/>
      <c r="V69" s="239">
        <f>SUM(V70:V87)</f>
        <v>17.760000000000002</v>
      </c>
      <c r="W69" s="239"/>
      <c r="X69" s="239"/>
      <c r="Y69" s="239"/>
      <c r="AG69" t="s">
        <v>137</v>
      </c>
    </row>
    <row r="70" spans="1:60" ht="20.399999999999999" outlineLevel="1" x14ac:dyDescent="0.25">
      <c r="A70" s="247">
        <v>18</v>
      </c>
      <c r="B70" s="248" t="s">
        <v>974</v>
      </c>
      <c r="C70" s="263" t="s">
        <v>975</v>
      </c>
      <c r="D70" s="249" t="s">
        <v>191</v>
      </c>
      <c r="E70" s="250">
        <v>36</v>
      </c>
      <c r="F70" s="251"/>
      <c r="G70" s="252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0</v>
      </c>
      <c r="O70" s="229">
        <f>ROUND(E70*N70,2)</f>
        <v>0</v>
      </c>
      <c r="P70" s="229">
        <v>0</v>
      </c>
      <c r="Q70" s="229">
        <f>ROUND(E70*P70,2)</f>
        <v>0</v>
      </c>
      <c r="R70" s="230"/>
      <c r="S70" s="230" t="s">
        <v>141</v>
      </c>
      <c r="T70" s="230" t="s">
        <v>142</v>
      </c>
      <c r="U70" s="230">
        <v>0.126</v>
      </c>
      <c r="V70" s="230">
        <f>ROUND(E70*U70,2)</f>
        <v>4.54</v>
      </c>
      <c r="W70" s="230"/>
      <c r="X70" s="230" t="s">
        <v>143</v>
      </c>
      <c r="Y70" s="230" t="s">
        <v>144</v>
      </c>
      <c r="Z70" s="210"/>
      <c r="AA70" s="210"/>
      <c r="AB70" s="210"/>
      <c r="AC70" s="210"/>
      <c r="AD70" s="210"/>
      <c r="AE70" s="210"/>
      <c r="AF70" s="210"/>
      <c r="AG70" s="210" t="s">
        <v>145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5">
      <c r="A71" s="227"/>
      <c r="B71" s="228"/>
      <c r="C71" s="264" t="s">
        <v>368</v>
      </c>
      <c r="D71" s="253"/>
      <c r="E71" s="253"/>
      <c r="F71" s="253"/>
      <c r="G71" s="253"/>
      <c r="H71" s="230"/>
      <c r="I71" s="230"/>
      <c r="J71" s="230"/>
      <c r="K71" s="230"/>
      <c r="L71" s="230"/>
      <c r="M71" s="230"/>
      <c r="N71" s="229"/>
      <c r="O71" s="229"/>
      <c r="P71" s="229"/>
      <c r="Q71" s="229"/>
      <c r="R71" s="230"/>
      <c r="S71" s="230"/>
      <c r="T71" s="230"/>
      <c r="U71" s="230"/>
      <c r="V71" s="230"/>
      <c r="W71" s="230"/>
      <c r="X71" s="230"/>
      <c r="Y71" s="230"/>
      <c r="Z71" s="210"/>
      <c r="AA71" s="210"/>
      <c r="AB71" s="210"/>
      <c r="AC71" s="210"/>
      <c r="AD71" s="210"/>
      <c r="AE71" s="210"/>
      <c r="AF71" s="210"/>
      <c r="AG71" s="210" t="s">
        <v>147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0.399999999999999" outlineLevel="1" x14ac:dyDescent="0.25">
      <c r="A72" s="247">
        <v>19</v>
      </c>
      <c r="B72" s="248" t="s">
        <v>976</v>
      </c>
      <c r="C72" s="263" t="s">
        <v>977</v>
      </c>
      <c r="D72" s="249" t="s">
        <v>376</v>
      </c>
      <c r="E72" s="250">
        <v>6</v>
      </c>
      <c r="F72" s="251"/>
      <c r="G72" s="252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</v>
      </c>
      <c r="O72" s="229">
        <f>ROUND(E72*N72,2)</f>
        <v>0</v>
      </c>
      <c r="P72" s="229">
        <v>0</v>
      </c>
      <c r="Q72" s="229">
        <f>ROUND(E72*P72,2)</f>
        <v>0</v>
      </c>
      <c r="R72" s="230"/>
      <c r="S72" s="230" t="s">
        <v>141</v>
      </c>
      <c r="T72" s="230" t="s">
        <v>142</v>
      </c>
      <c r="U72" s="230">
        <v>0.28320000000000001</v>
      </c>
      <c r="V72" s="230">
        <f>ROUND(E72*U72,2)</f>
        <v>1.7</v>
      </c>
      <c r="W72" s="230"/>
      <c r="X72" s="230" t="s">
        <v>143</v>
      </c>
      <c r="Y72" s="230" t="s">
        <v>144</v>
      </c>
      <c r="Z72" s="210"/>
      <c r="AA72" s="210"/>
      <c r="AB72" s="210"/>
      <c r="AC72" s="210"/>
      <c r="AD72" s="210"/>
      <c r="AE72" s="210"/>
      <c r="AF72" s="210"/>
      <c r="AG72" s="210" t="s">
        <v>145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5">
      <c r="A73" s="227"/>
      <c r="B73" s="228"/>
      <c r="C73" s="264" t="s">
        <v>368</v>
      </c>
      <c r="D73" s="253"/>
      <c r="E73" s="253"/>
      <c r="F73" s="253"/>
      <c r="G73" s="253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147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5">
      <c r="A74" s="227"/>
      <c r="B74" s="228"/>
      <c r="C74" s="265" t="s">
        <v>1081</v>
      </c>
      <c r="D74" s="232"/>
      <c r="E74" s="233">
        <v>6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149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0.399999999999999" outlineLevel="1" x14ac:dyDescent="0.25">
      <c r="A75" s="247">
        <v>20</v>
      </c>
      <c r="B75" s="248" t="s">
        <v>813</v>
      </c>
      <c r="C75" s="263" t="s">
        <v>814</v>
      </c>
      <c r="D75" s="249" t="s">
        <v>191</v>
      </c>
      <c r="E75" s="250">
        <v>36</v>
      </c>
      <c r="F75" s="251"/>
      <c r="G75" s="252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</v>
      </c>
      <c r="O75" s="229">
        <f>ROUND(E75*N75,2)</f>
        <v>0</v>
      </c>
      <c r="P75" s="229">
        <v>0</v>
      </c>
      <c r="Q75" s="229">
        <f>ROUND(E75*P75,2)</f>
        <v>0</v>
      </c>
      <c r="R75" s="230"/>
      <c r="S75" s="230" t="s">
        <v>141</v>
      </c>
      <c r="T75" s="230" t="s">
        <v>142</v>
      </c>
      <c r="U75" s="230">
        <v>4.3999999999999997E-2</v>
      </c>
      <c r="V75" s="230">
        <f>ROUND(E75*U75,2)</f>
        <v>1.58</v>
      </c>
      <c r="W75" s="230"/>
      <c r="X75" s="230" t="s">
        <v>143</v>
      </c>
      <c r="Y75" s="230" t="s">
        <v>144</v>
      </c>
      <c r="Z75" s="210"/>
      <c r="AA75" s="210"/>
      <c r="AB75" s="210"/>
      <c r="AC75" s="210"/>
      <c r="AD75" s="210"/>
      <c r="AE75" s="210"/>
      <c r="AF75" s="210"/>
      <c r="AG75" s="210" t="s">
        <v>145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1" outlineLevel="2" x14ac:dyDescent="0.25">
      <c r="A76" s="227"/>
      <c r="B76" s="228"/>
      <c r="C76" s="264" t="s">
        <v>815</v>
      </c>
      <c r="D76" s="253"/>
      <c r="E76" s="253"/>
      <c r="F76" s="253"/>
      <c r="G76" s="253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147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54" t="str">
        <f>C76</f>
        <v>přísun, montáže, demontáže a odsunu zkoušecího čerpadla, napuštění tlakovou vodou a dodání vody pro tlakovou zkoušku,</v>
      </c>
      <c r="BB76" s="210"/>
      <c r="BC76" s="210"/>
      <c r="BD76" s="210"/>
      <c r="BE76" s="210"/>
      <c r="BF76" s="210"/>
      <c r="BG76" s="210"/>
      <c r="BH76" s="210"/>
    </row>
    <row r="77" spans="1:60" ht="20.399999999999999" outlineLevel="1" x14ac:dyDescent="0.25">
      <c r="A77" s="247">
        <v>21</v>
      </c>
      <c r="B77" s="248" t="s">
        <v>816</v>
      </c>
      <c r="C77" s="263" t="s">
        <v>817</v>
      </c>
      <c r="D77" s="249" t="s">
        <v>191</v>
      </c>
      <c r="E77" s="250">
        <v>36</v>
      </c>
      <c r="F77" s="251"/>
      <c r="G77" s="252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0</v>
      </c>
      <c r="O77" s="229">
        <f>ROUND(E77*N77,2)</f>
        <v>0</v>
      </c>
      <c r="P77" s="229">
        <v>0</v>
      </c>
      <c r="Q77" s="229">
        <f>ROUND(E77*P77,2)</f>
        <v>0</v>
      </c>
      <c r="R77" s="230"/>
      <c r="S77" s="230" t="s">
        <v>141</v>
      </c>
      <c r="T77" s="230" t="s">
        <v>142</v>
      </c>
      <c r="U77" s="230">
        <v>0.21</v>
      </c>
      <c r="V77" s="230">
        <f>ROUND(E77*U77,2)</f>
        <v>7.56</v>
      </c>
      <c r="W77" s="230"/>
      <c r="X77" s="230" t="s">
        <v>143</v>
      </c>
      <c r="Y77" s="230" t="s">
        <v>144</v>
      </c>
      <c r="Z77" s="210"/>
      <c r="AA77" s="210"/>
      <c r="AB77" s="210"/>
      <c r="AC77" s="210"/>
      <c r="AD77" s="210"/>
      <c r="AE77" s="210"/>
      <c r="AF77" s="210"/>
      <c r="AG77" s="210" t="s">
        <v>145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5">
      <c r="A78" s="227"/>
      <c r="B78" s="228"/>
      <c r="C78" s="264" t="s">
        <v>818</v>
      </c>
      <c r="D78" s="253"/>
      <c r="E78" s="253"/>
      <c r="F78" s="253"/>
      <c r="G78" s="253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147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54" t="str">
        <f>C78</f>
        <v>napuštění a vypuštění vody, dodání vody a desinfekčního prostředku, náklady na bakteriologický rozbor vody,</v>
      </c>
      <c r="BB78" s="210"/>
      <c r="BC78" s="210"/>
      <c r="BD78" s="210"/>
      <c r="BE78" s="210"/>
      <c r="BF78" s="210"/>
      <c r="BG78" s="210"/>
      <c r="BH78" s="210"/>
    </row>
    <row r="79" spans="1:60" outlineLevel="1" x14ac:dyDescent="0.25">
      <c r="A79" s="247">
        <v>22</v>
      </c>
      <c r="B79" s="248" t="s">
        <v>824</v>
      </c>
      <c r="C79" s="263" t="s">
        <v>825</v>
      </c>
      <c r="D79" s="249" t="s">
        <v>191</v>
      </c>
      <c r="E79" s="250">
        <v>39.6</v>
      </c>
      <c r="F79" s="251"/>
      <c r="G79" s="252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141</v>
      </c>
      <c r="T79" s="230" t="s">
        <v>142</v>
      </c>
      <c r="U79" s="230">
        <v>2.5999999999999999E-2</v>
      </c>
      <c r="V79" s="230">
        <f>ROUND(E79*U79,2)</f>
        <v>1.03</v>
      </c>
      <c r="W79" s="230"/>
      <c r="X79" s="230" t="s">
        <v>143</v>
      </c>
      <c r="Y79" s="230" t="s">
        <v>144</v>
      </c>
      <c r="Z79" s="210"/>
      <c r="AA79" s="210"/>
      <c r="AB79" s="210"/>
      <c r="AC79" s="210"/>
      <c r="AD79" s="210"/>
      <c r="AE79" s="210"/>
      <c r="AF79" s="210"/>
      <c r="AG79" s="210" t="s">
        <v>145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5">
      <c r="A80" s="227"/>
      <c r="B80" s="228"/>
      <c r="C80" s="265" t="s">
        <v>1082</v>
      </c>
      <c r="D80" s="232"/>
      <c r="E80" s="233">
        <v>39.6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149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5">
      <c r="A81" s="247">
        <v>23</v>
      </c>
      <c r="B81" s="248" t="s">
        <v>827</v>
      </c>
      <c r="C81" s="263" t="s">
        <v>828</v>
      </c>
      <c r="D81" s="249" t="s">
        <v>191</v>
      </c>
      <c r="E81" s="250">
        <v>39.6</v>
      </c>
      <c r="F81" s="251"/>
      <c r="G81" s="252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8.0000000000000007E-5</v>
      </c>
      <c r="O81" s="229">
        <f>ROUND(E81*N81,2)</f>
        <v>0</v>
      </c>
      <c r="P81" s="229">
        <v>0</v>
      </c>
      <c r="Q81" s="229">
        <f>ROUND(E81*P81,2)</f>
        <v>0</v>
      </c>
      <c r="R81" s="230"/>
      <c r="S81" s="230" t="s">
        <v>141</v>
      </c>
      <c r="T81" s="230" t="s">
        <v>142</v>
      </c>
      <c r="U81" s="230">
        <v>3.4000000000000002E-2</v>
      </c>
      <c r="V81" s="230">
        <f>ROUND(E81*U81,2)</f>
        <v>1.35</v>
      </c>
      <c r="W81" s="230"/>
      <c r="X81" s="230" t="s">
        <v>143</v>
      </c>
      <c r="Y81" s="230" t="s">
        <v>144</v>
      </c>
      <c r="Z81" s="210"/>
      <c r="AA81" s="210"/>
      <c r="AB81" s="210"/>
      <c r="AC81" s="210"/>
      <c r="AD81" s="210"/>
      <c r="AE81" s="210"/>
      <c r="AF81" s="210"/>
      <c r="AG81" s="210" t="s">
        <v>145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5">
      <c r="A82" s="227"/>
      <c r="B82" s="228"/>
      <c r="C82" s="265" t="s">
        <v>1082</v>
      </c>
      <c r="D82" s="232"/>
      <c r="E82" s="233">
        <v>39.6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149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5">
      <c r="A83" s="255">
        <v>24</v>
      </c>
      <c r="B83" s="256" t="s">
        <v>831</v>
      </c>
      <c r="C83" s="268" t="s">
        <v>987</v>
      </c>
      <c r="D83" s="257" t="s">
        <v>833</v>
      </c>
      <c r="E83" s="258">
        <v>1</v>
      </c>
      <c r="F83" s="259"/>
      <c r="G83" s="260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0</v>
      </c>
      <c r="O83" s="229">
        <f>ROUND(E83*N83,2)</f>
        <v>0</v>
      </c>
      <c r="P83" s="229">
        <v>0</v>
      </c>
      <c r="Q83" s="229">
        <f>ROUND(E83*P83,2)</f>
        <v>0</v>
      </c>
      <c r="R83" s="230"/>
      <c r="S83" s="230" t="s">
        <v>361</v>
      </c>
      <c r="T83" s="230" t="s">
        <v>142</v>
      </c>
      <c r="U83" s="230">
        <v>0</v>
      </c>
      <c r="V83" s="230">
        <f>ROUND(E83*U83,2)</f>
        <v>0</v>
      </c>
      <c r="W83" s="230"/>
      <c r="X83" s="230" t="s">
        <v>143</v>
      </c>
      <c r="Y83" s="230" t="s">
        <v>144</v>
      </c>
      <c r="Z83" s="210"/>
      <c r="AA83" s="210"/>
      <c r="AB83" s="210"/>
      <c r="AC83" s="210"/>
      <c r="AD83" s="210"/>
      <c r="AE83" s="210"/>
      <c r="AF83" s="210"/>
      <c r="AG83" s="210" t="s">
        <v>145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0.399999999999999" outlineLevel="1" x14ac:dyDescent="0.25">
      <c r="A84" s="247">
        <v>25</v>
      </c>
      <c r="B84" s="248" t="s">
        <v>994</v>
      </c>
      <c r="C84" s="263" t="s">
        <v>995</v>
      </c>
      <c r="D84" s="249" t="s">
        <v>191</v>
      </c>
      <c r="E84" s="250">
        <v>36.54</v>
      </c>
      <c r="F84" s="251"/>
      <c r="G84" s="252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2.14E-3</v>
      </c>
      <c r="O84" s="229">
        <f>ROUND(E84*N84,2)</f>
        <v>0.08</v>
      </c>
      <c r="P84" s="229">
        <v>0</v>
      </c>
      <c r="Q84" s="229">
        <f>ROUND(E84*P84,2)</f>
        <v>0</v>
      </c>
      <c r="R84" s="230" t="s">
        <v>387</v>
      </c>
      <c r="S84" s="230" t="s">
        <v>141</v>
      </c>
      <c r="T84" s="230" t="s">
        <v>142</v>
      </c>
      <c r="U84" s="230">
        <v>0</v>
      </c>
      <c r="V84" s="230">
        <f>ROUND(E84*U84,2)</f>
        <v>0</v>
      </c>
      <c r="W84" s="230"/>
      <c r="X84" s="230" t="s">
        <v>362</v>
      </c>
      <c r="Y84" s="230" t="s">
        <v>144</v>
      </c>
      <c r="Z84" s="210"/>
      <c r="AA84" s="210"/>
      <c r="AB84" s="210"/>
      <c r="AC84" s="210"/>
      <c r="AD84" s="210"/>
      <c r="AE84" s="210"/>
      <c r="AF84" s="210"/>
      <c r="AG84" s="210" t="s">
        <v>363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5">
      <c r="A85" s="227"/>
      <c r="B85" s="228"/>
      <c r="C85" s="265" t="s">
        <v>1083</v>
      </c>
      <c r="D85" s="232"/>
      <c r="E85" s="233">
        <v>36.54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149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30.6" outlineLevel="1" x14ac:dyDescent="0.25">
      <c r="A86" s="247">
        <v>26</v>
      </c>
      <c r="B86" s="248" t="s">
        <v>997</v>
      </c>
      <c r="C86" s="263" t="s">
        <v>998</v>
      </c>
      <c r="D86" s="249" t="s">
        <v>376</v>
      </c>
      <c r="E86" s="250">
        <v>6</v>
      </c>
      <c r="F86" s="251"/>
      <c r="G86" s="252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4.4000000000000002E-4</v>
      </c>
      <c r="O86" s="229">
        <f>ROUND(E86*N86,2)</f>
        <v>0</v>
      </c>
      <c r="P86" s="229">
        <v>0</v>
      </c>
      <c r="Q86" s="229">
        <f>ROUND(E86*P86,2)</f>
        <v>0</v>
      </c>
      <c r="R86" s="230" t="s">
        <v>387</v>
      </c>
      <c r="S86" s="230" t="s">
        <v>141</v>
      </c>
      <c r="T86" s="230" t="s">
        <v>142</v>
      </c>
      <c r="U86" s="230">
        <v>0</v>
      </c>
      <c r="V86" s="230">
        <f>ROUND(E86*U86,2)</f>
        <v>0</v>
      </c>
      <c r="W86" s="230"/>
      <c r="X86" s="230" t="s">
        <v>362</v>
      </c>
      <c r="Y86" s="230" t="s">
        <v>144</v>
      </c>
      <c r="Z86" s="210"/>
      <c r="AA86" s="210"/>
      <c r="AB86" s="210"/>
      <c r="AC86" s="210"/>
      <c r="AD86" s="210"/>
      <c r="AE86" s="210"/>
      <c r="AF86" s="210"/>
      <c r="AG86" s="210" t="s">
        <v>363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25">
      <c r="A87" s="227"/>
      <c r="B87" s="228"/>
      <c r="C87" s="265" t="s">
        <v>1081</v>
      </c>
      <c r="D87" s="232"/>
      <c r="E87" s="233">
        <v>6</v>
      </c>
      <c r="F87" s="230"/>
      <c r="G87" s="230"/>
      <c r="H87" s="230"/>
      <c r="I87" s="230"/>
      <c r="J87" s="230"/>
      <c r="K87" s="230"/>
      <c r="L87" s="230"/>
      <c r="M87" s="230"/>
      <c r="N87" s="229"/>
      <c r="O87" s="229"/>
      <c r="P87" s="229"/>
      <c r="Q87" s="229"/>
      <c r="R87" s="230"/>
      <c r="S87" s="230"/>
      <c r="T87" s="230"/>
      <c r="U87" s="230"/>
      <c r="V87" s="230"/>
      <c r="W87" s="230"/>
      <c r="X87" s="230"/>
      <c r="Y87" s="230"/>
      <c r="Z87" s="210"/>
      <c r="AA87" s="210"/>
      <c r="AB87" s="210"/>
      <c r="AC87" s="210"/>
      <c r="AD87" s="210"/>
      <c r="AE87" s="210"/>
      <c r="AF87" s="210"/>
      <c r="AG87" s="210" t="s">
        <v>149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x14ac:dyDescent="0.25">
      <c r="A88" s="240" t="s">
        <v>136</v>
      </c>
      <c r="B88" s="241" t="s">
        <v>93</v>
      </c>
      <c r="C88" s="262" t="s">
        <v>94</v>
      </c>
      <c r="D88" s="242"/>
      <c r="E88" s="243"/>
      <c r="F88" s="244"/>
      <c r="G88" s="245">
        <f>SUMIF(AG89:AG94,"&lt;&gt;NOR",G89:G94)</f>
        <v>0</v>
      </c>
      <c r="H88" s="239"/>
      <c r="I88" s="239">
        <f>SUM(I89:I94)</f>
        <v>0</v>
      </c>
      <c r="J88" s="239"/>
      <c r="K88" s="239">
        <f>SUM(K89:K94)</f>
        <v>0</v>
      </c>
      <c r="L88" s="239"/>
      <c r="M88" s="239">
        <f>SUM(M89:M94)</f>
        <v>0</v>
      </c>
      <c r="N88" s="238"/>
      <c r="O88" s="238">
        <f>SUM(O89:O94)</f>
        <v>0</v>
      </c>
      <c r="P88" s="238"/>
      <c r="Q88" s="238">
        <f>SUM(Q89:Q94)</f>
        <v>0</v>
      </c>
      <c r="R88" s="239"/>
      <c r="S88" s="239"/>
      <c r="T88" s="239"/>
      <c r="U88" s="239"/>
      <c r="V88" s="239">
        <f>SUM(V89:V94)</f>
        <v>6.01</v>
      </c>
      <c r="W88" s="239"/>
      <c r="X88" s="239"/>
      <c r="Y88" s="239"/>
      <c r="AG88" t="s">
        <v>137</v>
      </c>
    </row>
    <row r="89" spans="1:60" ht="20.399999999999999" outlineLevel="1" x14ac:dyDescent="0.25">
      <c r="A89" s="247">
        <v>27</v>
      </c>
      <c r="B89" s="248" t="s">
        <v>501</v>
      </c>
      <c r="C89" s="263" t="s">
        <v>502</v>
      </c>
      <c r="D89" s="249" t="s">
        <v>503</v>
      </c>
      <c r="E89" s="250">
        <v>28.40455</v>
      </c>
      <c r="F89" s="251"/>
      <c r="G89" s="252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0</v>
      </c>
      <c r="O89" s="229">
        <f>ROUND(E89*N89,2)</f>
        <v>0</v>
      </c>
      <c r="P89" s="229">
        <v>0</v>
      </c>
      <c r="Q89" s="229">
        <f>ROUND(E89*P89,2)</f>
        <v>0</v>
      </c>
      <c r="R89" s="230"/>
      <c r="S89" s="230" t="s">
        <v>141</v>
      </c>
      <c r="T89" s="230" t="s">
        <v>142</v>
      </c>
      <c r="U89" s="230">
        <v>0.21149999999999999</v>
      </c>
      <c r="V89" s="230">
        <f>ROUND(E89*U89,2)</f>
        <v>6.01</v>
      </c>
      <c r="W89" s="230"/>
      <c r="X89" s="230" t="s">
        <v>143</v>
      </c>
      <c r="Y89" s="230" t="s">
        <v>144</v>
      </c>
      <c r="Z89" s="210"/>
      <c r="AA89" s="210"/>
      <c r="AB89" s="210"/>
      <c r="AC89" s="210"/>
      <c r="AD89" s="210"/>
      <c r="AE89" s="210"/>
      <c r="AF89" s="210"/>
      <c r="AG89" s="210" t="s">
        <v>206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5">
      <c r="A90" s="227"/>
      <c r="B90" s="228"/>
      <c r="C90" s="264" t="s">
        <v>504</v>
      </c>
      <c r="D90" s="253"/>
      <c r="E90" s="253"/>
      <c r="F90" s="253"/>
      <c r="G90" s="253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147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5">
      <c r="A91" s="227"/>
      <c r="B91" s="228"/>
      <c r="C91" s="270" t="s">
        <v>505</v>
      </c>
      <c r="D91" s="261"/>
      <c r="E91" s="261"/>
      <c r="F91" s="261"/>
      <c r="G91" s="261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147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25">
      <c r="A92" s="227"/>
      <c r="B92" s="228"/>
      <c r="C92" s="265" t="s">
        <v>506</v>
      </c>
      <c r="D92" s="232"/>
      <c r="E92" s="233"/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149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5">
      <c r="A93" s="227"/>
      <c r="B93" s="228"/>
      <c r="C93" s="265" t="s">
        <v>1084</v>
      </c>
      <c r="D93" s="232"/>
      <c r="E93" s="233"/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149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3" x14ac:dyDescent="0.25">
      <c r="A94" s="227"/>
      <c r="B94" s="228"/>
      <c r="C94" s="265" t="s">
        <v>1085</v>
      </c>
      <c r="D94" s="232"/>
      <c r="E94" s="233">
        <v>28.4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149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x14ac:dyDescent="0.25">
      <c r="A95" s="3"/>
      <c r="B95" s="4"/>
      <c r="C95" s="271"/>
      <c r="D95" s="6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v>12</v>
      </c>
      <c r="AF95">
        <v>21</v>
      </c>
      <c r="AG95" t="s">
        <v>122</v>
      </c>
    </row>
    <row r="96" spans="1:60" x14ac:dyDescent="0.25">
      <c r="A96" s="213"/>
      <c r="B96" s="214" t="s">
        <v>31</v>
      </c>
      <c r="C96" s="272"/>
      <c r="D96" s="215"/>
      <c r="E96" s="216"/>
      <c r="F96" s="216"/>
      <c r="G96" s="246">
        <f>G8+G65+G69+G88</f>
        <v>0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AE96">
        <f>SUMIF(L7:L94,AE95,G7:G94)</f>
        <v>0</v>
      </c>
      <c r="AF96">
        <f>SUMIF(L7:L94,AF95,G7:G94)</f>
        <v>0</v>
      </c>
      <c r="AG96" t="s">
        <v>529</v>
      </c>
    </row>
    <row r="97" spans="1:33" x14ac:dyDescent="0.25">
      <c r="A97" s="3"/>
      <c r="B97" s="4"/>
      <c r="C97" s="271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5">
      <c r="A98" s="3"/>
      <c r="B98" s="4"/>
      <c r="C98" s="271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5">
      <c r="A99" s="217" t="s">
        <v>530</v>
      </c>
      <c r="B99" s="217"/>
      <c r="C99" s="273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5">
      <c r="A100" s="218"/>
      <c r="B100" s="219"/>
      <c r="C100" s="274"/>
      <c r="D100" s="219"/>
      <c r="E100" s="219"/>
      <c r="F100" s="219"/>
      <c r="G100" s="220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G100" t="s">
        <v>531</v>
      </c>
    </row>
    <row r="101" spans="1:33" x14ac:dyDescent="0.25">
      <c r="A101" s="221"/>
      <c r="B101" s="222"/>
      <c r="C101" s="275"/>
      <c r="D101" s="222"/>
      <c r="E101" s="222"/>
      <c r="F101" s="222"/>
      <c r="G101" s="22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5">
      <c r="A102" s="221"/>
      <c r="B102" s="222"/>
      <c r="C102" s="275"/>
      <c r="D102" s="222"/>
      <c r="E102" s="222"/>
      <c r="F102" s="222"/>
      <c r="G102" s="22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5">
      <c r="A103" s="221"/>
      <c r="B103" s="222"/>
      <c r="C103" s="275"/>
      <c r="D103" s="222"/>
      <c r="E103" s="222"/>
      <c r="F103" s="222"/>
      <c r="G103" s="22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5">
      <c r="A104" s="224"/>
      <c r="B104" s="225"/>
      <c r="C104" s="276"/>
      <c r="D104" s="225"/>
      <c r="E104" s="225"/>
      <c r="F104" s="225"/>
      <c r="G104" s="226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 x14ac:dyDescent="0.25">
      <c r="A105" s="3"/>
      <c r="B105" s="4"/>
      <c r="C105" s="271"/>
      <c r="D105" s="6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</row>
    <row r="106" spans="1:33" x14ac:dyDescent="0.25">
      <c r="C106" s="277"/>
      <c r="D106" s="10"/>
      <c r="AG106" t="s">
        <v>532</v>
      </c>
    </row>
    <row r="107" spans="1:33" x14ac:dyDescent="0.25">
      <c r="D107" s="10"/>
    </row>
    <row r="108" spans="1:33" x14ac:dyDescent="0.25">
      <c r="D108" s="10"/>
    </row>
    <row r="109" spans="1:33" x14ac:dyDescent="0.25">
      <c r="D109" s="10"/>
    </row>
    <row r="110" spans="1:33" x14ac:dyDescent="0.25">
      <c r="D110" s="10"/>
    </row>
    <row r="111" spans="1:33" x14ac:dyDescent="0.25">
      <c r="D111" s="10"/>
    </row>
    <row r="112" spans="1:33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28">
    <mergeCell ref="C71:G71"/>
    <mergeCell ref="C73:G73"/>
    <mergeCell ref="C76:G76"/>
    <mergeCell ref="C78:G78"/>
    <mergeCell ref="C90:G90"/>
    <mergeCell ref="C91:G91"/>
    <mergeCell ref="C50:G50"/>
    <mergeCell ref="C55:G55"/>
    <mergeCell ref="C58:G58"/>
    <mergeCell ref="C62:G62"/>
    <mergeCell ref="C63:G63"/>
    <mergeCell ref="C67:G67"/>
    <mergeCell ref="C29:G29"/>
    <mergeCell ref="C35:G35"/>
    <mergeCell ref="C38:G38"/>
    <mergeCell ref="C40:G40"/>
    <mergeCell ref="C42:G42"/>
    <mergeCell ref="C46:G46"/>
    <mergeCell ref="A1:G1"/>
    <mergeCell ref="C2:G2"/>
    <mergeCell ref="C3:G3"/>
    <mergeCell ref="C4:G4"/>
    <mergeCell ref="A99:C99"/>
    <mergeCell ref="A100:G104"/>
    <mergeCell ref="C10:G10"/>
    <mergeCell ref="C14:G14"/>
    <mergeCell ref="C17:G17"/>
    <mergeCell ref="C23:G23"/>
  </mergeCells>
  <pageMargins left="0.59055118110236204" right="0.196850393700787" top="0.78740157499999996" bottom="0.78740157499999996" header="0.3" footer="0.3"/>
  <pageSetup paperSize="9" orientation="portrait" horizontalDpi="300" verticalDpi="0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5C79D198B7E60468F979E707E5FACA2" ma:contentTypeVersion="13" ma:contentTypeDescription="Vytvoří nový dokument" ma:contentTypeScope="" ma:versionID="b53173ba3f5ed67fbd4f2d53987b7b21">
  <xsd:schema xmlns:xsd="http://www.w3.org/2001/XMLSchema" xmlns:xs="http://www.w3.org/2001/XMLSchema" xmlns:p="http://schemas.microsoft.com/office/2006/metadata/properties" xmlns:ns2="cb8518e5-3586-4e28-a4b0-42c89f704688" xmlns:ns3="9a61d8df-3f63-45b1-8d77-c9158ac84b49" targetNamespace="http://schemas.microsoft.com/office/2006/metadata/properties" ma:root="true" ma:fieldsID="c9fab0107020590e95139ee0456a37f9" ns2:_="" ns3:_="">
    <xsd:import namespace="cb8518e5-3586-4e28-a4b0-42c89f704688"/>
    <xsd:import namespace="9a61d8df-3f63-45b1-8d77-c9158ac84b49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8518e5-3586-4e28-a4b0-42c89f704688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Značky obrázků" ma:readOnly="false" ma:fieldId="{5cf76f15-5ced-4ddc-b409-7134ff3c332f}" ma:taxonomyMulti="true" ma:sspId="c7317140-6cc1-4e69-acf2-2554cd773c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1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61d8df-3f63-45b1-8d77-c9158ac84b49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ae9b56bf-a8b4-42ca-bba0-d5d57cf0b229}" ma:internalName="TaxCatchAll" ma:showField="CatchAllData" ma:web="9a61d8df-3f63-45b1-8d77-c9158ac84b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61d8df-3f63-45b1-8d77-c9158ac84b49" xsi:nil="true"/>
    <lcf76f155ced4ddcb4097134ff3c332f xmlns="cb8518e5-3586-4e28-a4b0-42c89f70468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4420369-5011-45B5-9EE8-4634A7FD9EB2}"/>
</file>

<file path=customXml/itemProps2.xml><?xml version="1.0" encoding="utf-8"?>
<ds:datastoreItem xmlns:ds="http://schemas.openxmlformats.org/officeDocument/2006/customXml" ds:itemID="{2F1971E2-DFF8-4027-A2F6-520FF2D726F1}"/>
</file>

<file path=customXml/itemProps3.xml><?xml version="1.0" encoding="utf-8"?>
<ds:datastoreItem xmlns:ds="http://schemas.openxmlformats.org/officeDocument/2006/customXml" ds:itemID="{77D56640-2D86-4B30-BBF3-9B952E3802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301 1 Pol</vt:lpstr>
      <vt:lpstr>301 2 Pol</vt:lpstr>
      <vt:lpstr>301 3 Pol</vt:lpstr>
      <vt:lpstr>302 1 Pol</vt:lpstr>
      <vt:lpstr>302 2 Pol</vt:lpstr>
      <vt:lpstr>302 3 Pol</vt:lpstr>
      <vt:lpstr>VON 1 Naklady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'301 1 Pol'!Názvy_tisku</vt:lpstr>
      <vt:lpstr>'301 2 Pol'!Názvy_tisku</vt:lpstr>
      <vt:lpstr>'301 3 Pol'!Názvy_tisku</vt:lpstr>
      <vt:lpstr>'302 1 Pol'!Názvy_tisku</vt:lpstr>
      <vt:lpstr>'302 2 Pol'!Názvy_tisku</vt:lpstr>
      <vt:lpstr>'302 3 Pol'!Názvy_tisku</vt:lpstr>
      <vt:lpstr>'VON 1 Naklady'!Názvy_tisku</vt:lpstr>
      <vt:lpstr>oadresa</vt:lpstr>
      <vt:lpstr>Stavba!Objednatel</vt:lpstr>
      <vt:lpstr>Stavba!Objekt</vt:lpstr>
      <vt:lpstr>'301 1 Pol'!Oblast_tisku</vt:lpstr>
      <vt:lpstr>'301 2 Pol'!Oblast_tisku</vt:lpstr>
      <vt:lpstr>'301 3 Pol'!Oblast_tisku</vt:lpstr>
      <vt:lpstr>'302 1 Pol'!Oblast_tisku</vt:lpstr>
      <vt:lpstr>'302 2 Pol'!Oblast_tisku</vt:lpstr>
      <vt:lpstr>'302 3 Pol'!Oblast_tisku</vt:lpstr>
      <vt:lpstr>Stavba!Oblast_tisku</vt:lpstr>
      <vt:lpstr>'VON 1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Mottl Tomáš</dc:creator>
  <cp:lastModifiedBy>Mottl Tomáš</cp:lastModifiedBy>
  <cp:lastPrinted>2019-03-19T12:27:02Z</cp:lastPrinted>
  <dcterms:created xsi:type="dcterms:W3CDTF">2009-04-08T07:15:50Z</dcterms:created>
  <dcterms:modified xsi:type="dcterms:W3CDTF">2025-08-06T15:48:07Z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0x010100E5C79D198B7E60468F979E707E5FACA2</vt:lpwstr>
  </property>
</Properties>
</file>